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4\Downloads\"/>
    </mc:Choice>
  </mc:AlternateContent>
  <bookViews>
    <workbookView xWindow="0" yWindow="0" windowWidth="28770" windowHeight="11700"/>
  </bookViews>
  <sheets>
    <sheet name="Доходы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6" l="1"/>
  <c r="D78" i="6" s="1"/>
  <c r="C79" i="6"/>
  <c r="C78" i="6" s="1"/>
  <c r="E78" i="6"/>
  <c r="G77" i="6"/>
  <c r="G76" i="6"/>
  <c r="F76" i="6"/>
  <c r="G75" i="6"/>
  <c r="F75" i="6"/>
  <c r="G74" i="6"/>
  <c r="E73" i="6"/>
  <c r="D73" i="6"/>
  <c r="C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E63" i="6"/>
  <c r="D63" i="6"/>
  <c r="C63" i="6"/>
  <c r="G62" i="6"/>
  <c r="F62" i="6"/>
  <c r="G61" i="6"/>
  <c r="F61" i="6"/>
  <c r="F60" i="6"/>
  <c r="G59" i="6"/>
  <c r="F59" i="6"/>
  <c r="F58" i="6"/>
  <c r="G57" i="6"/>
  <c r="F57" i="6"/>
  <c r="G56" i="6"/>
  <c r="F56" i="6"/>
  <c r="G55" i="6"/>
  <c r="E54" i="6"/>
  <c r="F54" i="6" s="1"/>
  <c r="D54" i="6"/>
  <c r="G54" i="6" s="1"/>
  <c r="C54" i="6"/>
  <c r="G52" i="6"/>
  <c r="E51" i="6"/>
  <c r="D51" i="6"/>
  <c r="C51" i="6"/>
  <c r="E47" i="6"/>
  <c r="D47" i="6"/>
  <c r="C47" i="6"/>
  <c r="G46" i="6"/>
  <c r="F46" i="6"/>
  <c r="G44" i="6"/>
  <c r="G43" i="6"/>
  <c r="E42" i="6"/>
  <c r="D42" i="6"/>
  <c r="C42" i="6"/>
  <c r="G41" i="6"/>
  <c r="F41" i="6"/>
  <c r="G40" i="6"/>
  <c r="F40" i="6"/>
  <c r="E39" i="6"/>
  <c r="D39" i="6"/>
  <c r="C39" i="6"/>
  <c r="G38" i="6"/>
  <c r="F38" i="6"/>
  <c r="E37" i="6"/>
  <c r="G37" i="6" s="1"/>
  <c r="D37" i="6"/>
  <c r="C37" i="6"/>
  <c r="G36" i="6"/>
  <c r="E35" i="6"/>
  <c r="D35" i="6"/>
  <c r="D27" i="6" s="1"/>
  <c r="C35" i="6"/>
  <c r="G34" i="6"/>
  <c r="G32" i="6"/>
  <c r="F32" i="6"/>
  <c r="G31" i="6"/>
  <c r="F31" i="6"/>
  <c r="G30" i="6"/>
  <c r="F30" i="6"/>
  <c r="G29" i="6"/>
  <c r="F29" i="6"/>
  <c r="E28" i="6"/>
  <c r="D28" i="6"/>
  <c r="G28" i="6" s="1"/>
  <c r="C28" i="6"/>
  <c r="G24" i="6"/>
  <c r="F24" i="6"/>
  <c r="E23" i="6"/>
  <c r="F23" i="6" s="1"/>
  <c r="D23" i="6"/>
  <c r="C23" i="6"/>
  <c r="G22" i="6"/>
  <c r="F22" i="6"/>
  <c r="G21" i="6"/>
  <c r="F21" i="6"/>
  <c r="E20" i="6"/>
  <c r="D20" i="6"/>
  <c r="C20" i="6"/>
  <c r="G19" i="6"/>
  <c r="F19" i="6"/>
  <c r="G18" i="6"/>
  <c r="F18" i="6"/>
  <c r="G16" i="6"/>
  <c r="F16" i="6"/>
  <c r="G15" i="6"/>
  <c r="E15" i="6"/>
  <c r="D15" i="6"/>
  <c r="C15" i="6"/>
  <c r="G14" i="6"/>
  <c r="F14" i="6"/>
  <c r="E13" i="6"/>
  <c r="D13" i="6"/>
  <c r="C13" i="6"/>
  <c r="G12" i="6"/>
  <c r="F12" i="6"/>
  <c r="E11" i="6"/>
  <c r="D11" i="6"/>
  <c r="C11" i="6"/>
  <c r="F13" i="6" l="1"/>
  <c r="G35" i="6"/>
  <c r="D50" i="6"/>
  <c r="G42" i="6"/>
  <c r="G63" i="6"/>
  <c r="C27" i="6"/>
  <c r="F39" i="6"/>
  <c r="C10" i="6"/>
  <c r="F63" i="6"/>
  <c r="G13" i="6"/>
  <c r="D10" i="6"/>
  <c r="F73" i="6"/>
  <c r="G20" i="6"/>
  <c r="G23" i="6"/>
  <c r="C50" i="6"/>
  <c r="C49" i="6" s="1"/>
  <c r="F15" i="6"/>
  <c r="F28" i="6"/>
  <c r="E50" i="6"/>
  <c r="E49" i="6" s="1"/>
  <c r="D49" i="6"/>
  <c r="D8" i="6" s="1"/>
  <c r="G73" i="6"/>
  <c r="F11" i="6"/>
  <c r="G11" i="6"/>
  <c r="F20" i="6"/>
  <c r="F37" i="6"/>
  <c r="G39" i="6"/>
  <c r="G51" i="6"/>
  <c r="E27" i="6"/>
  <c r="E10" i="6" s="1"/>
  <c r="C8" i="6" l="1"/>
  <c r="F50" i="6"/>
  <c r="G50" i="6"/>
  <c r="G10" i="6"/>
  <c r="E8" i="6"/>
  <c r="F10" i="6"/>
  <c r="G27" i="6"/>
  <c r="F27" i="6"/>
  <c r="F49" i="6"/>
  <c r="G49" i="6"/>
  <c r="G8" i="6" l="1"/>
  <c r="F8" i="6"/>
</calcChain>
</file>

<file path=xl/sharedStrings.xml><?xml version="1.0" encoding="utf-8"?>
<sst xmlns="http://schemas.openxmlformats.org/spreadsheetml/2006/main" count="204" uniqueCount="192">
  <si>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</si>
  <si>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</si>
  <si>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</si>
  <si>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</si>
  <si>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</si>
  <si>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</si>
  <si>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</si>
  <si>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6</t>
  </si>
  <si>
    <t>7</t>
  </si>
  <si>
    <t>8</t>
  </si>
  <si>
    <t>х</t>
  </si>
  <si>
    <t xml:space="preserve">в том числе: </t>
  </si>
  <si>
    <t xml:space="preserve">  НАЛОГИ НА СОВОКУПНЫЙ ДОХОД</t>
  </si>
  <si>
    <t xml:space="preserve">  ПЛАТЕЖИ ПРИ ПОЛЬЗОВАНИИ ПРИРОДНЫМИ РЕСУРСАМИ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</si>
  <si>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</si>
  <si>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</si>
  <si>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</si>
  <si>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</si>
  <si>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</si>
  <si>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</si>
  <si>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 Единая субвенция бюджетам муниципальных округов из бюджета субъекта Российской Федерации</t>
  </si>
  <si>
    <t xml:space="preserve">  Прочие субвенции бюджетам муниципальных округов</t>
  </si>
  <si>
    <t>(в рублях)</t>
  </si>
  <si>
    <t>Доходы бюджета - ИТОГО</t>
  </si>
  <si>
    <t>Примечание к гр. 6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</si>
  <si>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</si>
  <si>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</si>
  <si>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</si>
  <si>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</si>
  <si>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</si>
  <si>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</si>
  <si>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</si>
  <si>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</si>
  <si>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</si>
  <si>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</si>
  <si>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</si>
  <si>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</si>
  <si>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</si>
  <si>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</si>
  <si>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</si>
  <si>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</si>
  <si>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</si>
  <si>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</si>
  <si>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</si>
  <si>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</si>
  <si>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</si>
  <si>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</si>
  <si>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</si>
  <si>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</si>
  <si>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</si>
  <si>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</si>
  <si>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</si>
  <si>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</si>
  <si>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</si>
  <si>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</si>
  <si>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</si>
  <si>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</si>
  <si>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</si>
  <si>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</si>
  <si>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</si>
  <si>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</si>
  <si>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</si>
  <si>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</si>
  <si>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поддержку мер по обеспечению сбалансированности бюджетов</t>
  </si>
  <si>
    <t>Прочие 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</si>
  <si>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</si>
  <si>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поддержку отрасли культуры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</si>
  <si>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</si>
  <si>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Прочие субсидии бюджетам муниципальных округов</t>
  </si>
  <si>
    <t>Субвенции бюджетам бюджетной системы Российской Федерации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</si>
  <si>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</si>
  <si>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</si>
  <si>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</si>
  <si>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</si>
  <si>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</si>
  <si>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</si>
  <si>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</si>
  <si>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Прочие межбюджетные транчферты, передаваемые бюджетам муниципальных округов</t>
  </si>
  <si>
    <t>Кассовое исполнение бюджета 2024 года</t>
  </si>
  <si>
    <t>Процент исполнения к первоначальному бюджету 2024 года</t>
  </si>
  <si>
    <t>Процент исполнения к уточненному бюджету 2024 года</t>
  </si>
  <si>
    <t>Сведения о фактических поступлениях доходов бюджета Пограничного муниципального округа в 2024 году в сравнении с первоначально утвержденными решением о бюджете значениями и с уточненными значениями с учетом внесенных изменений</t>
  </si>
  <si>
    <t>Примечание к гр. 7</t>
  </si>
  <si>
    <t xml:space="preserve"> 000 1 00 00000 00 0000 000</t>
  </si>
  <si>
    <t xml:space="preserve"> 000 1 01 00000 00 0000 000</t>
  </si>
  <si>
    <t xml:space="preserve"> 000 1 01 02000 01 0000 110</t>
  </si>
  <si>
    <t xml:space="preserve"> 000 1 03 00000 00 0000 000</t>
  </si>
  <si>
    <t xml:space="preserve"> 000 1 03 02000 01 0000 110</t>
  </si>
  <si>
    <t xml:space="preserve"> 000 1 05 00000 00 0000 000</t>
  </si>
  <si>
    <t xml:space="preserve"> 000 1 05 01000 00 0000 110</t>
  </si>
  <si>
    <t xml:space="preserve"> 000 1 05 02000 02 0000 110</t>
  </si>
  <si>
    <t xml:space="preserve"> 000 1 05 03000 01 0000 110</t>
  </si>
  <si>
    <t xml:space="preserve"> 000 1 05 04000 02 0000 110</t>
  </si>
  <si>
    <t xml:space="preserve"> 000 1 06 00000 00 0000 000</t>
  </si>
  <si>
    <t xml:space="preserve"> 000 1 06 01000 00 0000 110</t>
  </si>
  <si>
    <t xml:space="preserve"> 000 1 06 06000 00 0000 110</t>
  </si>
  <si>
    <t xml:space="preserve"> 000 1 08 00000 00 0000 000</t>
  </si>
  <si>
    <t xml:space="preserve"> 000 1 08 03000 01 0000 110</t>
  </si>
  <si>
    <t xml:space="preserve"> 000 1 08 04000 01 0000 110</t>
  </si>
  <si>
    <t xml:space="preserve"> 000 1 08 07000 01 0000 110</t>
  </si>
  <si>
    <t xml:space="preserve"> 000 1 11 00000 00 0000 000</t>
  </si>
  <si>
    <t xml:space="preserve"> 000 1 11 05000 00 0000 120</t>
  </si>
  <si>
    <t xml:space="preserve"> 000 1 11 05010 00 0000 120</t>
  </si>
  <si>
    <t xml:space="preserve"> 000 1 11 05020 00 0000 120</t>
  </si>
  <si>
    <t xml:space="preserve"> 000 1 11 05030 00 0000 120</t>
  </si>
  <si>
    <t xml:space="preserve"> 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</si>
  <si>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</si>
  <si>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000  1 11 05300 00 0000 120</t>
  </si>
  <si>
    <t>Доходы от перечисления части прибыли мнципальных унитарных предприятий</t>
  </si>
  <si>
    <t>000 1 11 07000 00 0000 120</t>
  </si>
  <si>
    <t xml:space="preserve"> 000 1 11 09000 00 0000 120</t>
  </si>
  <si>
    <t xml:space="preserve"> 000 1 11 09040 00 0000 120</t>
  </si>
  <si>
    <t xml:space="preserve"> 000 1 12 00000 00 0000 000</t>
  </si>
  <si>
    <t xml:space="preserve"> 000 1 12 01000 01 0000 120</t>
  </si>
  <si>
    <t xml:space="preserve"> 000 1 13 00000 00 0000 000</t>
  </si>
  <si>
    <t xml:space="preserve"> 000 1 13 01000 00 0000 130</t>
  </si>
  <si>
    <t xml:space="preserve"> 000 1 13 02000 00 0000 130</t>
  </si>
  <si>
    <t xml:space="preserve"> 000 1 14 00000 00 0000 000</t>
  </si>
  <si>
    <t xml:space="preserve"> 000 1 14 02000 00 0000 410</t>
  </si>
  <si>
    <t xml:space="preserve"> 000 1 14 06000 00 0000 430</t>
  </si>
  <si>
    <t>000 1  14 06300 00 0000 430</t>
  </si>
  <si>
    <t xml:space="preserve"> 000 1 16 00000 00 0000 000</t>
  </si>
  <si>
    <t xml:space="preserve"> 000 1 17 00000 00 0000 000</t>
  </si>
  <si>
    <t xml:space="preserve"> 000 1 17 01000 00 0000 180</t>
  </si>
  <si>
    <t xml:space="preserve"> 000 2 00 00000 00 0000 000</t>
  </si>
  <si>
    <t xml:space="preserve"> 000 2 02 00000 00 0000 000</t>
  </si>
  <si>
    <t xml:space="preserve"> 000 2 02 10000 00 0000 150</t>
  </si>
  <si>
    <t xml:space="preserve"> 000 2 02 15002 14 0000 150</t>
  </si>
  <si>
    <t xml:space="preserve"> 000 2 02 19999 14 0000 150</t>
  </si>
  <si>
    <t xml:space="preserve"> 000 2 02 20000 00 0000 150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</si>
  <si>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</si>
  <si>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000 2 02 20077 14 0000 150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</si>
  <si>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</si>
  <si>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000 2 02 25299 14 0000 150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</si>
  <si>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</si>
  <si>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000 2 02 25467 14 0000 150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</si>
  <si>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</si>
  <si>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 000 2 02 25513 14 0000 150</t>
  </si>
  <si>
    <t xml:space="preserve"> 000 2 02 25519 14 0000 150</t>
  </si>
  <si>
    <t>Субсидии бюджетам муниципальных округов на реализацию  программ формирования современной городской среды</t>
  </si>
  <si>
    <t xml:space="preserve"> 000 2 02 25555 14 0000 150</t>
  </si>
  <si>
    <t xml:space="preserve"> 000 2 02 25599 14 0000 150</t>
  </si>
  <si>
    <t xml:space="preserve"> 000 2 02 29999 14 0000 150</t>
  </si>
  <si>
    <t xml:space="preserve"> 000 2 02 30000 00 0000 150</t>
  </si>
  <si>
    <t xml:space="preserve"> 000 2 02 30024 14 0000 150</t>
  </si>
  <si>
    <t xml:space="preserve"> 000 2 02 30029 14 0000 150</t>
  </si>
  <si>
    <t xml:space="preserve"> 000 2 02 35082 14 0000 150</t>
  </si>
  <si>
    <t xml:space="preserve"> 000 2 02 35118 14 0000 150</t>
  </si>
  <si>
    <t xml:space="preserve"> 000 2 02 35120 14 0000 150</t>
  </si>
  <si>
    <t xml:space="preserve"> 000 2 02 35304 14 0000 150</t>
  </si>
  <si>
    <t xml:space="preserve"> 000 2 02 35930 14 0000 150</t>
  </si>
  <si>
    <t xml:space="preserve"> 000 2 02 36900 14 0000 150</t>
  </si>
  <si>
    <t xml:space="preserve"> 000 2 02 39999 14 0000 150</t>
  </si>
  <si>
    <t xml:space="preserve"> 000 2 02 40000 00 0000 150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</si>
  <si>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</si>
  <si>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000 2 02 45050 14 0000 150</t>
  </si>
  <si>
    <t>000 2 02 45179 14 0000 150</t>
  </si>
  <si>
    <t xml:space="preserve"> 000 2 02 45303 14 0000 150</t>
  </si>
  <si>
    <t>000 2 02 49999 14 0000 150</t>
  </si>
  <si>
    <t>000 2 19 00000 00 0000 000</t>
  </si>
  <si>
    <t>000 2 19 00000 14 0000 150</t>
  </si>
  <si>
    <t>000 2 19 60010 14 0000 150</t>
  </si>
  <si>
    <t>Первоначальный бюджет 2024 года  от 01.12.2023                    № 202-МПА</t>
  </si>
  <si>
    <t>Уточненный бюджет 2024 года  от 01.12.2023            № 202-МПА                          ( в редакции                      от 20.12.2024                             № 244-МПА)</t>
  </si>
  <si>
    <t>(6=5/3*100)</t>
  </si>
  <si>
    <t>(7=5/4*100)</t>
  </si>
  <si>
    <t xml:space="preserve">Плановые показатели в первоначальный бюджет предусматривались исходя их фактических поступлений акцизов на 30.11.2023 г. Увеличение произошло за счет увеличения объемов реализции продукции и уточнения плановых показателей МИ Федеральной налоговой службой № 9 по Приморскому краю. </t>
  </si>
  <si>
    <t>Оплата задолженности за прошлое время плательщиками ЕНВД (налог отменен с 01.01.2021)</t>
  </si>
  <si>
    <t>Перевыполнение за счет поступления недоимки</t>
  </si>
  <si>
    <t>Перевыполнение за счет фактически полученной прибыли предприятий. Исходя из анализа прошлых лет, муниципальные унитарные предприятия работали с убытком, поэтому в первоначальном бюджете эти поступления не планировались.</t>
  </si>
  <si>
    <t>Перевыполнение за счет погашения задолженности прошлых лет арендаторами по договорам аренды земельных участков</t>
  </si>
  <si>
    <t>Поступил платеж за 2023 год, который был неисполнен в связи с уплатой  аредатором  на ошибочные реквизиты в конце года и невозможностью  уточнить платеж.</t>
  </si>
  <si>
    <t>Перевыполнение первоначального плана произошло за счет погашения задолженности прошлых лет</t>
  </si>
  <si>
    <t>Перевыполнение первоначального плана за счет поступлений от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 - 934,69 тыс.руб., а также от поступлений по решениям мировых судей - 408,03 тыс.руб. Данные поступления в первоначальном бюджете не предусматривались.</t>
  </si>
  <si>
    <t>Перевыполнение уточненного плана за счет поступлений от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уплаченных в ноябре и декабре - 474,62 тыс.руб., а также от поступлений по решениям мировых судей - 208,1 тыс.руб. Данные поступления в первоначальном бюджете не предусматривались.</t>
  </si>
  <si>
    <t>Перевыполнение первоначального плана произошло за счет погашения дебиторской задолженности прошлых лет по заключенным контрактам за электроэнергию и отопление 489301,40 руб. А также увеличился доход от компенсации затрат по электроэнергии самозанятыми гражданами по арендуемым ими помещениям 371402,63 руб.</t>
  </si>
  <si>
    <t>Перевыполнение плана произошло за счет увеличения дохода от компенсации затрат по электроэнергии самозанятыми гражданами по арендуемым ими помещениям 366059,03 руб</t>
  </si>
  <si>
    <t xml:space="preserve">Снижение произошло в связи с тем, что Индивидуальным предпринимателям предоставлено право уменьшить сумму налога на сумму уплаченных страховых взносов. 9.01.2024 были произведены начисления налога, и основная масса заявлений для предоставления льготы поступила в январе 2024 г.(-1166802,38 руб.). Также в течение года МИ ФНС производили возвраты 50% суммы страховых взносов, в основном в 4 квартале (поступления отсутствовали: в октябре минус 34042,71 руб.; в ноябре минус 69511,80 руб.; в декабре минус 160609,00 руб.)  </t>
  </si>
  <si>
    <t>В первоначальном бюджете доходы по этой КБК не предусматривались</t>
  </si>
  <si>
    <t xml:space="preserve">Перевыполнение за счет уточнения КБК , а также за счет установления нестационарных объектов (киоски) </t>
  </si>
  <si>
    <t xml:space="preserve">Поступления от продажи имущества в первоначальном бюджете не предусмотривались. </t>
  </si>
  <si>
    <t xml:space="preserve">Поступления от продажи земельных участков в первоначальном бюджете не предусмотривались. </t>
  </si>
  <si>
    <t xml:space="preserve">Поступления от платы за увеличение площади земельных участков в первоначальном бюджете не предусмотривались. </t>
  </si>
  <si>
    <t>Перевыполнение за счет поступления заявлений о предоставлении в собственность земельных участков</t>
  </si>
  <si>
    <t xml:space="preserve">Перевыполнение за счет поступления заявлений на  увеличение площади земельных участков, находящихся в частной собственности </t>
  </si>
  <si>
    <t>Расторжение договоров аренды</t>
  </si>
  <si>
    <t>По Министерству лесного хозяйства и  охраны объектов животного мира Приморского края плата по соглашениям об установлении сервитута в отношении земельных участков, находящихся в государственной или муниципальной собственности в бюджете не предусмотривалась.</t>
  </si>
  <si>
    <t>Уточненный бюджет составлялся в соответствии с оценкой исполнения за 2024 год МИ ФНС № 9 по Приморскому краю по состоянию на  01.11.2024, а также исходя их ежемесячных фактических поступлений НДФЛ в бюджет. В ноябре и декабре 2024 г. произошло увеличение поступлений НДФЛ по ФКУ Военно-социальный центр МО РФ в среднем на 19,4 млн.руб. и по Уссурийской Таможне в среднем на 6,8 млн.руб., что привело к перевыполнению  планового показателя.</t>
  </si>
  <si>
    <t>Перевыполнение плана сложилось в связи с увеличением фактических поступлений госпошлины по делам, рассматриваемым в судах общей юрисдикции, мировыми судьями. Первоначальный бюджет был предусмотрен исходя из прогноза поступлений на 2024 год, предоставленных МИ Федеральной налоговой службы России № 9 по Приморскому краю.</t>
  </si>
  <si>
    <t>План в бюджете был предусмотрен исходя из анализа фактических поступлений за  январь - сентябрь 2024 г. Перевыполнение плана сложилось в связи с увеличением фактических поступлений госпошлины по делам, рассматриваемым в судах общей юрисдикции, мировыми судьями в октябре 2024 г.</t>
  </si>
  <si>
    <t>Перевыполнение первоначального плана связано  с ростом доходов  от ведения финансово-хозяйственной деятельности и переходом ИП с других режимов налогообложения</t>
  </si>
  <si>
    <t>Плановые показатели в первоначальный бюджет предусматривались в соответствии с суммой планируемых поступлений на 2024 год МИ Федеральной налоговой службы № 9 по Приморскому краю, по которому планировался рост  поступлений от ООО "Елена" за счет увеличения объема реализации сельскохозяйственной продукции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</si>
</sst>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1">
    <xf numFmtId="0" fontId="0" fillId="0" borderId="0" xfId="0"/>
    <xf numFmtId="0" fontId="18" fillId="0" borderId="1" xfId="5" applyNumberFormat="1" applyFont="1" applyBorder="1" applyProtection="1"/>
    <xf numFmtId="0" fontId="18" fillId="0" borderId="1" xfId="5" applyNumberFormat="1" applyFont="1" applyBorder="1" applyAlignment="1" applyProtection="1">
      <alignment horizontal="right"/>
    </xf>
    <xf numFmtId="0" fontId="19" fillId="0" borderId="0" xfId="0" applyFont="1" applyProtection="1">
      <protection locked="0"/>
    </xf>
    <xf numFmtId="0" fontId="18" fillId="0" borderId="1" xfId="12" applyNumberFormat="1" applyFont="1" applyBorder="1" applyProtection="1">
      <alignment horizontal="left"/>
    </xf>
    <xf numFmtId="0" fontId="19" fillId="0" borderId="1" xfId="0" applyFont="1" applyBorder="1" applyProtection="1">
      <protection locked="0"/>
    </xf>
    <xf numFmtId="49" fontId="18" fillId="0" borderId="1" xfId="23" applyNumberFormat="1" applyFont="1" applyBorder="1" applyProtection="1"/>
    <xf numFmtId="0" fontId="19" fillId="0" borderId="0" xfId="0" applyFont="1" applyFill="1" applyProtection="1">
      <protection locked="0"/>
    </xf>
    <xf numFmtId="49" fontId="18" fillId="0" borderId="60" xfId="38" applyNumberFormat="1" applyFont="1" applyBorder="1" applyProtection="1">
      <alignment horizontal="center" vertical="center" wrapText="1"/>
    </xf>
    <xf numFmtId="49" fontId="18" fillId="0" borderId="60" xfId="55" applyNumberFormat="1" applyFont="1" applyBorder="1" applyProtection="1">
      <alignment horizontal="center"/>
    </xf>
    <xf numFmtId="4" fontId="18" fillId="0" borderId="60" xfId="42" applyNumberFormat="1" applyFont="1" applyBorder="1" applyProtection="1">
      <alignment horizontal="right"/>
    </xf>
    <xf numFmtId="49" fontId="18" fillId="0" borderId="60" xfId="55" applyNumberFormat="1" applyFont="1" applyFill="1" applyBorder="1" applyProtection="1">
      <alignment horizontal="center"/>
    </xf>
    <xf numFmtId="49" fontId="18" fillId="0" borderId="60" xfId="48" applyNumberFormat="1" applyFont="1" applyBorder="1" applyProtection="1">
      <alignment horizontal="center"/>
    </xf>
    <xf numFmtId="49" fontId="18" fillId="4" borderId="60" xfId="55" applyNumberFormat="1" applyFont="1" applyFill="1" applyBorder="1" applyProtection="1">
      <alignment horizontal="center"/>
    </xf>
    <xf numFmtId="4" fontId="18" fillId="4" borderId="60" xfId="42" applyNumberFormat="1" applyFont="1" applyFill="1" applyBorder="1" applyProtection="1">
      <alignment horizontal="right"/>
    </xf>
    <xf numFmtId="4" fontId="18" fillId="0" borderId="60" xfId="42" applyNumberFormat="1" applyFont="1" applyFill="1" applyBorder="1" applyProtection="1">
      <alignment horizontal="right"/>
    </xf>
    <xf numFmtId="4" fontId="20" fillId="0" borderId="60" xfId="42" applyNumberFormat="1" applyFont="1" applyBorder="1" applyProtection="1">
      <alignment horizontal="right"/>
    </xf>
    <xf numFmtId="0" fontId="18" fillId="0" borderId="1" xfId="5" applyNumberFormat="1" applyFont="1" applyBorder="1" applyAlignment="1" applyProtection="1">
      <alignment vertical="center"/>
    </xf>
    <xf numFmtId="0" fontId="20" fillId="0" borderId="1" xfId="1" applyNumberFormat="1" applyFont="1" applyBorder="1" applyAlignment="1" applyProtection="1">
      <alignment vertical="center"/>
    </xf>
    <xf numFmtId="0" fontId="18" fillId="0" borderId="60" xfId="46" applyNumberFormat="1" applyFont="1" applyBorder="1" applyAlignment="1" applyProtection="1">
      <alignment vertical="center" wrapText="1"/>
    </xf>
    <xf numFmtId="0" fontId="18" fillId="4" borderId="60" xfId="53" applyNumberFormat="1" applyFont="1" applyFill="1" applyBorder="1" applyAlignment="1" applyProtection="1">
      <alignment horizontal="left" vertical="center" wrapText="1"/>
    </xf>
    <xf numFmtId="0" fontId="18" fillId="0" borderId="60" xfId="53" applyNumberFormat="1" applyFont="1" applyBorder="1" applyAlignment="1" applyProtection="1">
      <alignment horizontal="left" vertical="center" wrapText="1"/>
    </xf>
    <xf numFmtId="0" fontId="18" fillId="0" borderId="22" xfId="53" applyNumberFormat="1" applyFont="1" applyAlignment="1" applyProtection="1">
      <alignment vertical="center" wrapText="1"/>
    </xf>
    <xf numFmtId="0" fontId="18" fillId="0" borderId="60" xfId="53" applyNumberFormat="1" applyFont="1" applyFill="1" applyBorder="1" applyAlignment="1" applyProtection="1">
      <alignment horizontal="left" vertical="center" wrapText="1"/>
    </xf>
    <xf numFmtId="49" fontId="18" fillId="0" borderId="60" xfId="55" applyNumberFormat="1" applyFont="1" applyBorder="1" applyAlignment="1" applyProtection="1">
      <alignment horizontal="center"/>
    </xf>
    <xf numFmtId="49" fontId="18" fillId="4" borderId="60" xfId="55" applyNumberFormat="1" applyFont="1" applyFill="1" applyBorder="1" applyAlignment="1" applyProtection="1">
      <alignment horizontal="center"/>
    </xf>
    <xf numFmtId="49" fontId="18" fillId="0" borderId="60" xfId="55" applyNumberFormat="1" applyFont="1" applyFill="1" applyBorder="1" applyAlignment="1" applyProtection="1">
      <alignment horizontal="center"/>
    </xf>
    <xf numFmtId="0" fontId="21" fillId="0" borderId="22" xfId="53" applyNumberFormat="1" applyFont="1" applyAlignment="1" applyProtection="1">
      <alignment vertical="center" wrapText="1"/>
    </xf>
    <xf numFmtId="0" fontId="18" fillId="0" borderId="60" xfId="57" applyNumberFormat="1" applyFont="1" applyBorder="1" applyAlignment="1" applyProtection="1">
      <alignment horizontal="center"/>
    </xf>
    <xf numFmtId="4" fontId="18" fillId="0" borderId="60" xfId="57" applyNumberFormat="1" applyFont="1" applyBorder="1" applyProtection="1"/>
    <xf numFmtId="0" fontId="18" fillId="0" borderId="60" xfId="57" applyNumberFormat="1" applyFont="1" applyBorder="1" applyProtection="1"/>
    <xf numFmtId="0" fontId="18" fillId="0" borderId="60" xfId="19" applyNumberFormat="1" applyFont="1" applyBorder="1" applyAlignment="1" applyProtection="1">
      <alignment horizontal="center"/>
    </xf>
    <xf numFmtId="4" fontId="18" fillId="2" borderId="60" xfId="59" applyNumberFormat="1" applyFont="1" applyBorder="1" applyProtection="1"/>
    <xf numFmtId="0" fontId="18" fillId="2" borderId="60" xfId="59" applyNumberFormat="1" applyFont="1" applyBorder="1" applyProtection="1"/>
    <xf numFmtId="0" fontId="19" fillId="0" borderId="0" xfId="0" applyFont="1" applyAlignment="1" applyProtection="1">
      <alignment vertical="center"/>
      <protection locked="0"/>
    </xf>
    <xf numFmtId="49" fontId="18" fillId="0" borderId="60" xfId="35" applyNumberFormat="1" applyFont="1" applyBorder="1" applyProtection="1">
      <alignment horizontal="center" vertical="center" wrapText="1"/>
    </xf>
    <xf numFmtId="49" fontId="18" fillId="0" borderId="60" xfId="35" applyNumberFormat="1" applyFont="1" applyBorder="1" applyAlignment="1" applyProtection="1">
      <alignment horizontal="center" vertical="center" wrapText="1"/>
    </xf>
    <xf numFmtId="49" fontId="18" fillId="0" borderId="61" xfId="35" applyFont="1" applyBorder="1" applyAlignment="1">
      <alignment horizontal="center" vertical="center" wrapText="1"/>
    </xf>
    <xf numFmtId="49" fontId="18" fillId="0" borderId="61" xfId="35" applyFont="1" applyBorder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20" fillId="0" borderId="60" xfId="39" applyNumberFormat="1" applyFont="1" applyBorder="1" applyAlignment="1" applyProtection="1">
      <alignment vertical="center" wrapText="1"/>
    </xf>
    <xf numFmtId="49" fontId="20" fillId="0" borderId="60" xfId="41" applyNumberFormat="1" applyFont="1" applyBorder="1" applyProtection="1">
      <alignment horizontal="center"/>
    </xf>
    <xf numFmtId="0" fontId="19" fillId="0" borderId="61" xfId="0" applyFont="1" applyBorder="1" applyAlignment="1">
      <alignment horizontal="center" wrapText="1"/>
    </xf>
    <xf numFmtId="0" fontId="18" fillId="0" borderId="60" xfId="42" applyNumberFormat="1" applyFont="1" applyFill="1" applyBorder="1" applyAlignment="1" applyProtection="1">
      <alignment horizontal="left" wrapText="1"/>
    </xf>
    <xf numFmtId="0" fontId="18" fillId="0" borderId="60" xfId="42" applyNumberFormat="1" applyFont="1" applyBorder="1" applyAlignment="1" applyProtection="1">
      <alignment horizontal="left" wrapText="1"/>
    </xf>
    <xf numFmtId="49" fontId="18" fillId="0" borderId="60" xfId="42" applyNumberFormat="1" applyFont="1" applyBorder="1" applyAlignment="1">
      <alignment horizontal="left" wrapText="1"/>
    </xf>
    <xf numFmtId="49" fontId="18" fillId="5" borderId="60" xfId="42" applyNumberFormat="1" applyFont="1" applyFill="1" applyBorder="1" applyAlignment="1">
      <alignment horizontal="left" vertical="center" wrapText="1"/>
    </xf>
    <xf numFmtId="0" fontId="18" fillId="4" borderId="60" xfId="42" applyNumberFormat="1" applyFont="1" applyFill="1" applyBorder="1" applyAlignment="1" applyProtection="1">
      <alignment horizontal="left" wrapText="1"/>
    </xf>
    <xf numFmtId="0" fontId="18" fillId="4" borderId="60" xfId="42" applyNumberFormat="1" applyFont="1" applyFill="1" applyBorder="1" applyAlignment="1" applyProtection="1">
      <alignment horizontal="left" vertical="center" wrapText="1"/>
    </xf>
    <xf numFmtId="0" fontId="18" fillId="0" borderId="1" xfId="5" applyNumberFormat="1" applyFont="1" applyBorder="1" applyAlignment="1" applyProtection="1">
      <alignment horizontal="right" vertical="center"/>
    </xf>
    <xf numFmtId="49" fontId="18" fillId="0" borderId="60" xfId="38" applyNumberFormat="1" applyFont="1" applyBorder="1" applyAlignment="1" applyProtection="1">
      <alignment horizontal="center" vertical="center" wrapText="1"/>
    </xf>
    <xf numFmtId="4" fontId="18" fillId="0" borderId="60" xfId="42" applyNumberFormat="1" applyFont="1" applyBorder="1" applyAlignment="1" applyProtection="1">
      <alignment horizontal="right" vertical="center"/>
    </xf>
    <xf numFmtId="49" fontId="18" fillId="0" borderId="60" xfId="48" applyNumberFormat="1" applyFont="1" applyBorder="1" applyAlignment="1" applyProtection="1">
      <alignment horizontal="center" vertical="center"/>
    </xf>
    <xf numFmtId="4" fontId="18" fillId="4" borderId="60" xfId="42" applyNumberFormat="1" applyFont="1" applyFill="1" applyBorder="1" applyAlignment="1" applyProtection="1">
      <alignment horizontal="right" vertical="center"/>
    </xf>
    <xf numFmtId="0" fontId="18" fillId="0" borderId="60" xfId="42" applyNumberFormat="1" applyFont="1" applyFill="1" applyBorder="1" applyAlignment="1" applyProtection="1">
      <alignment horizontal="left" vertical="center" wrapText="1"/>
    </xf>
    <xf numFmtId="0" fontId="18" fillId="0" borderId="60" xfId="42" applyNumberFormat="1" applyFont="1" applyBorder="1" applyAlignment="1" applyProtection="1">
      <alignment horizontal="left" vertical="center" wrapText="1"/>
    </xf>
    <xf numFmtId="4" fontId="18" fillId="0" borderId="60" xfId="42" applyNumberFormat="1" applyFont="1" applyFill="1" applyBorder="1" applyAlignment="1" applyProtection="1">
      <alignment horizontal="right" vertical="center"/>
    </xf>
    <xf numFmtId="49" fontId="18" fillId="0" borderId="60" xfId="42" applyNumberFormat="1" applyFont="1" applyBorder="1" applyAlignment="1">
      <alignment horizontal="left" vertical="center" wrapText="1"/>
    </xf>
    <xf numFmtId="0" fontId="18" fillId="0" borderId="60" xfId="57" applyNumberFormat="1" applyFont="1" applyBorder="1" applyAlignment="1" applyProtection="1">
      <alignment vertical="center"/>
    </xf>
    <xf numFmtId="0" fontId="18" fillId="2" borderId="60" xfId="59" applyNumberFormat="1" applyFont="1" applyBorder="1" applyAlignment="1" applyProtection="1">
      <alignment vertical="center"/>
    </xf>
    <xf numFmtId="49" fontId="18" fillId="0" borderId="60" xfId="42" applyNumberFormat="1" applyFont="1" applyFill="1" applyBorder="1" applyAlignment="1">
      <alignment horizontal="left" wrapText="1"/>
    </xf>
    <xf numFmtId="49" fontId="18" fillId="0" borderId="60" xfId="42" applyNumberFormat="1" applyFont="1" applyFill="1" applyBorder="1" applyAlignment="1">
      <alignment horizontal="left" vertical="center" wrapText="1"/>
    </xf>
    <xf numFmtId="49" fontId="18" fillId="0" borderId="60" xfId="42" applyNumberFormat="1" applyFont="1" applyFill="1" applyBorder="1" applyAlignment="1">
      <alignment horizontal="left" vertical="top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7" fillId="0" borderId="1" xfId="7" applyNumberFormat="1" applyFont="1" applyBorder="1" applyAlignment="1" applyProtection="1">
      <alignment horizontal="center" wrapText="1"/>
    </xf>
    <xf numFmtId="49" fontId="18" fillId="0" borderId="63" xfId="35" applyNumberFormat="1" applyFont="1" applyBorder="1" applyAlignment="1" applyProtection="1">
      <alignment horizontal="center" vertical="center" wrapText="1"/>
    </xf>
    <xf numFmtId="49" fontId="18" fillId="0" borderId="64" xfId="35" applyFont="1" applyBorder="1" applyAlignment="1">
      <alignment horizontal="center" vertical="center" wrapText="1"/>
    </xf>
    <xf numFmtId="49" fontId="18" fillId="0" borderId="63" xfId="35" applyNumberFormat="1" applyFont="1" applyBorder="1" applyProtection="1">
      <alignment horizontal="center" vertical="center" wrapText="1"/>
    </xf>
    <xf numFmtId="49" fontId="18" fillId="0" borderId="64" xfId="35" applyFont="1" applyBorder="1">
      <alignment horizontal="center" vertical="center" wrapText="1"/>
    </xf>
    <xf numFmtId="49" fontId="18" fillId="0" borderId="62" xfId="35" applyNumberFormat="1" applyFont="1" applyBorder="1" applyAlignment="1" applyProtection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16" zoomScaleNormal="100" workbookViewId="0">
      <selection activeCell="H18" sqref="H18"/>
    </sheetView>
  </sheetViews>
  <sheetFormatPr defaultColWidth="9.140625" defaultRowHeight="12.75" x14ac:dyDescent="0.2"/>
  <cols>
    <col min="1" max="1" width="50.85546875" style="34" customWidth="1"/>
    <col min="2" max="2" width="21.85546875" style="3" customWidth="1"/>
    <col min="3" max="5" width="14.42578125" style="3" customWidth="1"/>
    <col min="6" max="7" width="13.85546875" style="3" customWidth="1"/>
    <col min="8" max="8" width="20" style="3" customWidth="1"/>
    <col min="9" max="9" width="19.5703125" style="34" customWidth="1"/>
    <col min="10" max="16384" width="9.140625" style="3"/>
  </cols>
  <sheetData>
    <row r="1" spans="1:9" s="5" customFormat="1" ht="42.75" customHeight="1" x14ac:dyDescent="0.25">
      <c r="A1" s="65" t="s">
        <v>81</v>
      </c>
      <c r="B1" s="65"/>
      <c r="C1" s="65"/>
      <c r="D1" s="65"/>
      <c r="E1" s="65"/>
      <c r="F1" s="65"/>
      <c r="G1" s="65"/>
      <c r="H1" s="65"/>
      <c r="I1" s="65"/>
    </row>
    <row r="2" spans="1:9" s="5" customFormat="1" ht="12.95" customHeight="1" x14ac:dyDescent="0.2">
      <c r="A2" s="17"/>
      <c r="B2" s="1"/>
      <c r="C2" s="1"/>
      <c r="D2" s="1"/>
      <c r="E2" s="1"/>
      <c r="F2" s="1"/>
      <c r="G2" s="1"/>
      <c r="H2" s="1"/>
      <c r="I2" s="17"/>
    </row>
    <row r="3" spans="1:9" s="5" customFormat="1" ht="24.75" customHeight="1" x14ac:dyDescent="0.2">
      <c r="A3" s="18"/>
      <c r="B3" s="4"/>
      <c r="C3" s="6"/>
      <c r="D3" s="6"/>
      <c r="E3" s="6"/>
      <c r="F3" s="6"/>
      <c r="G3" s="1"/>
      <c r="H3" s="2"/>
      <c r="I3" s="49" t="s">
        <v>22</v>
      </c>
    </row>
    <row r="4" spans="1:9" s="5" customFormat="1" ht="11.45" customHeight="1" x14ac:dyDescent="0.2">
      <c r="A4" s="66" t="s">
        <v>0</v>
      </c>
      <c r="B4" s="68" t="s">
        <v>1</v>
      </c>
      <c r="C4" s="70" t="s">
        <v>162</v>
      </c>
      <c r="D4" s="63" t="s">
        <v>163</v>
      </c>
      <c r="E4" s="70" t="s">
        <v>78</v>
      </c>
      <c r="F4" s="63" t="s">
        <v>79</v>
      </c>
      <c r="G4" s="63" t="s">
        <v>80</v>
      </c>
      <c r="H4" s="63" t="s">
        <v>24</v>
      </c>
      <c r="I4" s="63" t="s">
        <v>82</v>
      </c>
    </row>
    <row r="5" spans="1:9" ht="97.5" customHeight="1" x14ac:dyDescent="0.2">
      <c r="A5" s="67"/>
      <c r="B5" s="69"/>
      <c r="C5" s="64"/>
      <c r="D5" s="64"/>
      <c r="E5" s="64"/>
      <c r="F5" s="64"/>
      <c r="G5" s="64"/>
      <c r="H5" s="64"/>
      <c r="I5" s="64"/>
    </row>
    <row r="6" spans="1:9" ht="16.5" customHeight="1" x14ac:dyDescent="0.2">
      <c r="A6" s="37"/>
      <c r="B6" s="38"/>
      <c r="C6" s="42"/>
      <c r="D6" s="42"/>
      <c r="E6" s="39"/>
      <c r="F6" s="42" t="s">
        <v>164</v>
      </c>
      <c r="G6" s="42" t="s">
        <v>165</v>
      </c>
      <c r="H6" s="39"/>
      <c r="I6" s="39"/>
    </row>
    <row r="7" spans="1:9" ht="11.45" customHeight="1" x14ac:dyDescent="0.2">
      <c r="A7" s="36" t="s">
        <v>2</v>
      </c>
      <c r="B7" s="35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50" t="s">
        <v>9</v>
      </c>
    </row>
    <row r="8" spans="1:9" ht="21.75" customHeight="1" x14ac:dyDescent="0.2">
      <c r="A8" s="40" t="s">
        <v>23</v>
      </c>
      <c r="B8" s="41" t="s">
        <v>10</v>
      </c>
      <c r="C8" s="16">
        <f>C10+C49</f>
        <v>1102903578.6600001</v>
      </c>
      <c r="D8" s="16">
        <f>D10+D49</f>
        <v>1103570688.8299999</v>
      </c>
      <c r="E8" s="16">
        <f>E10+E49</f>
        <v>1138289172.0799999</v>
      </c>
      <c r="F8" s="16">
        <f>E8/C8*100</f>
        <v>103.20840317364754</v>
      </c>
      <c r="G8" s="16">
        <f>E8/D8*100</f>
        <v>103.14601353600723</v>
      </c>
      <c r="H8" s="10"/>
      <c r="I8" s="51"/>
    </row>
    <row r="9" spans="1:9" ht="15" customHeight="1" x14ac:dyDescent="0.2">
      <c r="A9" s="19" t="s">
        <v>11</v>
      </c>
      <c r="B9" s="12"/>
      <c r="C9" s="12"/>
      <c r="D9" s="12"/>
      <c r="E9" s="12"/>
      <c r="F9" s="10"/>
      <c r="G9" s="10"/>
      <c r="H9" s="12"/>
      <c r="I9" s="52"/>
    </row>
    <row r="10" spans="1:9" x14ac:dyDescent="0.2">
      <c r="A10" s="20" t="s">
        <v>25</v>
      </c>
      <c r="B10" s="13" t="s">
        <v>83</v>
      </c>
      <c r="C10" s="14">
        <f>C11+C13+C15+C20+C23+C27+C37+C39+C42+C46+C47</f>
        <v>441949765</v>
      </c>
      <c r="D10" s="14">
        <f>D11+D13+D15+D20+D23+D27+D37+D39+D42+D46+D47</f>
        <v>423054450</v>
      </c>
      <c r="E10" s="14">
        <f>E11+E13+E15+E20+E23+E27+E37+E39+E42+E46+E47</f>
        <v>459421013.17999995</v>
      </c>
      <c r="F10" s="14">
        <f t="shared" ref="F10:F32" si="0">E10/C10*100</f>
        <v>103.95322038014885</v>
      </c>
      <c r="G10" s="14">
        <f t="shared" ref="G10:G46" si="1">E10/D10*100</f>
        <v>108.5961897292417</v>
      </c>
      <c r="H10" s="14"/>
      <c r="I10" s="53"/>
    </row>
    <row r="11" spans="1:9" x14ac:dyDescent="0.2">
      <c r="A11" s="20" t="s">
        <v>26</v>
      </c>
      <c r="B11" s="13" t="s">
        <v>84</v>
      </c>
      <c r="C11" s="14">
        <f>C12</f>
        <v>395998180</v>
      </c>
      <c r="D11" s="14">
        <f>D12</f>
        <v>360280000</v>
      </c>
      <c r="E11" s="14">
        <f>E12</f>
        <v>390313861.26999998</v>
      </c>
      <c r="F11" s="14">
        <f t="shared" si="0"/>
        <v>98.564559380045637</v>
      </c>
      <c r="G11" s="14">
        <f t="shared" si="1"/>
        <v>108.33625548739869</v>
      </c>
      <c r="H11" s="14"/>
      <c r="I11" s="53"/>
    </row>
    <row r="12" spans="1:9" ht="309.75" customHeight="1" x14ac:dyDescent="0.2">
      <c r="A12" s="21" t="s">
        <v>27</v>
      </c>
      <c r="B12" s="9" t="s">
        <v>85</v>
      </c>
      <c r="C12" s="10">
        <v>395998180</v>
      </c>
      <c r="D12" s="10">
        <v>360280000</v>
      </c>
      <c r="E12" s="10">
        <v>390313861.26999998</v>
      </c>
      <c r="F12" s="10">
        <f t="shared" si="0"/>
        <v>98.564559380045637</v>
      </c>
      <c r="G12" s="10">
        <f t="shared" si="1"/>
        <v>108.33625548739869</v>
      </c>
      <c r="H12" s="10"/>
      <c r="I12" s="54" t="s">
        <v>187</v>
      </c>
    </row>
    <row r="13" spans="1:9" ht="38.25" x14ac:dyDescent="0.2">
      <c r="A13" s="20" t="s">
        <v>28</v>
      </c>
      <c r="B13" s="13" t="s">
        <v>86</v>
      </c>
      <c r="C13" s="14">
        <f>C14</f>
        <v>10963230</v>
      </c>
      <c r="D13" s="14">
        <f>D14</f>
        <v>13610000</v>
      </c>
      <c r="E13" s="14">
        <f>E14</f>
        <v>13713193.67</v>
      </c>
      <c r="F13" s="14">
        <f t="shared" si="0"/>
        <v>125.08351708392509</v>
      </c>
      <c r="G13" s="14">
        <f t="shared" si="1"/>
        <v>100.75821947097722</v>
      </c>
      <c r="H13" s="14"/>
      <c r="I13" s="53"/>
    </row>
    <row r="14" spans="1:9" ht="219" customHeight="1" x14ac:dyDescent="0.2">
      <c r="A14" s="21" t="s">
        <v>29</v>
      </c>
      <c r="B14" s="9" t="s">
        <v>87</v>
      </c>
      <c r="C14" s="10">
        <v>10963230</v>
      </c>
      <c r="D14" s="10">
        <v>13610000</v>
      </c>
      <c r="E14" s="10">
        <v>13713193.67</v>
      </c>
      <c r="F14" s="10">
        <f t="shared" si="0"/>
        <v>125.08351708392509</v>
      </c>
      <c r="G14" s="10">
        <f t="shared" si="1"/>
        <v>100.75821947097722</v>
      </c>
      <c r="H14" s="54" t="s">
        <v>166</v>
      </c>
      <c r="I14" s="51"/>
    </row>
    <row r="15" spans="1:9" x14ac:dyDescent="0.2">
      <c r="A15" s="20" t="s">
        <v>12</v>
      </c>
      <c r="B15" s="13" t="s">
        <v>88</v>
      </c>
      <c r="C15" s="14">
        <f>C16+C18+C19</f>
        <v>6460000</v>
      </c>
      <c r="D15" s="14">
        <f>D16+D17+D18+D19</f>
        <v>6385984</v>
      </c>
      <c r="E15" s="14">
        <f>E16+E17+E18+E19</f>
        <v>5766163.5500000007</v>
      </c>
      <c r="F15" s="14">
        <f t="shared" si="0"/>
        <v>89.25949767801859</v>
      </c>
      <c r="G15" s="14">
        <f t="shared" si="1"/>
        <v>90.29404943701708</v>
      </c>
      <c r="H15" s="14"/>
      <c r="I15" s="53"/>
    </row>
    <row r="16" spans="1:9" ht="135" customHeight="1" x14ac:dyDescent="0.2">
      <c r="A16" s="21" t="s">
        <v>30</v>
      </c>
      <c r="B16" s="9" t="s">
        <v>89</v>
      </c>
      <c r="C16" s="15">
        <v>855000</v>
      </c>
      <c r="D16" s="10">
        <v>1077724</v>
      </c>
      <c r="E16" s="10">
        <v>1106744.04</v>
      </c>
      <c r="F16" s="10">
        <f t="shared" si="0"/>
        <v>129.44374736842107</v>
      </c>
      <c r="G16" s="10">
        <f t="shared" si="1"/>
        <v>102.69271538909777</v>
      </c>
      <c r="H16" s="43" t="s">
        <v>190</v>
      </c>
      <c r="I16" s="51"/>
    </row>
    <row r="17" spans="1:9" ht="70.5" customHeight="1" x14ac:dyDescent="0.2">
      <c r="A17" s="21" t="s">
        <v>31</v>
      </c>
      <c r="B17" s="9" t="s">
        <v>90</v>
      </c>
      <c r="C17" s="10">
        <v>0</v>
      </c>
      <c r="D17" s="10">
        <v>0</v>
      </c>
      <c r="E17" s="10">
        <v>19859.830000000002</v>
      </c>
      <c r="F17" s="10">
        <v>0</v>
      </c>
      <c r="G17" s="10">
        <v>0</v>
      </c>
      <c r="H17" s="55" t="s">
        <v>167</v>
      </c>
      <c r="I17" s="55" t="s">
        <v>167</v>
      </c>
    </row>
    <row r="18" spans="1:9" ht="239.25" customHeight="1" x14ac:dyDescent="0.2">
      <c r="A18" s="21" t="s">
        <v>32</v>
      </c>
      <c r="B18" s="9" t="s">
        <v>91</v>
      </c>
      <c r="C18" s="10">
        <v>1500000</v>
      </c>
      <c r="D18" s="10">
        <v>1203260</v>
      </c>
      <c r="E18" s="10">
        <v>1203875.5</v>
      </c>
      <c r="F18" s="10">
        <f t="shared" si="0"/>
        <v>80.258366666666674</v>
      </c>
      <c r="G18" s="10">
        <f t="shared" si="1"/>
        <v>100.05115270182669</v>
      </c>
      <c r="H18" s="54" t="s">
        <v>191</v>
      </c>
      <c r="I18" s="56"/>
    </row>
    <row r="19" spans="1:9" ht="354.75" customHeight="1" x14ac:dyDescent="0.2">
      <c r="A19" s="21" t="s">
        <v>33</v>
      </c>
      <c r="B19" s="9" t="s">
        <v>92</v>
      </c>
      <c r="C19" s="10">
        <v>4105000</v>
      </c>
      <c r="D19" s="10">
        <v>4105000</v>
      </c>
      <c r="E19" s="10">
        <v>3435684.18</v>
      </c>
      <c r="F19" s="10">
        <f t="shared" si="0"/>
        <v>83.695107917174184</v>
      </c>
      <c r="G19" s="10">
        <f t="shared" si="1"/>
        <v>83.695107917174184</v>
      </c>
      <c r="H19" s="43" t="s">
        <v>177</v>
      </c>
      <c r="I19" s="54" t="s">
        <v>177</v>
      </c>
    </row>
    <row r="20" spans="1:9" x14ac:dyDescent="0.2">
      <c r="A20" s="20" t="s">
        <v>34</v>
      </c>
      <c r="B20" s="13" t="s">
        <v>93</v>
      </c>
      <c r="C20" s="14">
        <f>C21+C22</f>
        <v>10383000</v>
      </c>
      <c r="D20" s="14">
        <f>D21+D22</f>
        <v>10383000</v>
      </c>
      <c r="E20" s="14">
        <f>E21+E22</f>
        <v>13376910.379999999</v>
      </c>
      <c r="F20" s="14">
        <f t="shared" si="0"/>
        <v>128.83473350669362</v>
      </c>
      <c r="G20" s="14">
        <f t="shared" si="1"/>
        <v>128.83473350669362</v>
      </c>
      <c r="H20" s="14"/>
      <c r="I20" s="53"/>
    </row>
    <row r="21" spans="1:9" ht="33" customHeight="1" x14ac:dyDescent="0.2">
      <c r="A21" s="21" t="s">
        <v>35</v>
      </c>
      <c r="B21" s="9" t="s">
        <v>94</v>
      </c>
      <c r="C21" s="10">
        <v>2404000</v>
      </c>
      <c r="D21" s="10">
        <v>2404000</v>
      </c>
      <c r="E21" s="10">
        <v>4242758.6399999997</v>
      </c>
      <c r="F21" s="10">
        <f t="shared" si="0"/>
        <v>176.48746422628952</v>
      </c>
      <c r="G21" s="10">
        <f t="shared" si="1"/>
        <v>176.48746422628952</v>
      </c>
      <c r="H21" s="43" t="s">
        <v>168</v>
      </c>
      <c r="I21" s="54" t="s">
        <v>168</v>
      </c>
    </row>
    <row r="22" spans="1:9" ht="33.75" customHeight="1" x14ac:dyDescent="0.2">
      <c r="A22" s="21" t="s">
        <v>36</v>
      </c>
      <c r="B22" s="9" t="s">
        <v>95</v>
      </c>
      <c r="C22" s="10">
        <v>7979000</v>
      </c>
      <c r="D22" s="10">
        <v>7979000</v>
      </c>
      <c r="E22" s="10">
        <v>9134151.7400000002</v>
      </c>
      <c r="F22" s="10">
        <f t="shared" si="0"/>
        <v>114.47739992480261</v>
      </c>
      <c r="G22" s="10">
        <f t="shared" si="1"/>
        <v>114.47739992480261</v>
      </c>
      <c r="H22" s="43" t="s">
        <v>168</v>
      </c>
      <c r="I22" s="54" t="s">
        <v>168</v>
      </c>
    </row>
    <row r="23" spans="1:9" x14ac:dyDescent="0.2">
      <c r="A23" s="20" t="s">
        <v>37</v>
      </c>
      <c r="B23" s="13" t="s">
        <v>96</v>
      </c>
      <c r="C23" s="14">
        <f>C24+C26</f>
        <v>2000000</v>
      </c>
      <c r="D23" s="14">
        <f>D24</f>
        <v>4606500</v>
      </c>
      <c r="E23" s="14">
        <f>E24+E25+E26</f>
        <v>5639563.8899999997</v>
      </c>
      <c r="F23" s="14">
        <f t="shared" si="0"/>
        <v>281.97819449999997</v>
      </c>
      <c r="G23" s="14">
        <f t="shared" si="1"/>
        <v>122.4262214262455</v>
      </c>
      <c r="H23" s="14"/>
      <c r="I23" s="53"/>
    </row>
    <row r="24" spans="1:9" ht="243" customHeight="1" x14ac:dyDescent="0.2">
      <c r="A24" s="21" t="s">
        <v>38</v>
      </c>
      <c r="B24" s="9" t="s">
        <v>97</v>
      </c>
      <c r="C24" s="10">
        <v>2000000</v>
      </c>
      <c r="D24" s="10">
        <v>4606500</v>
      </c>
      <c r="E24" s="10">
        <v>5516779.9699999997</v>
      </c>
      <c r="F24" s="10">
        <f t="shared" si="0"/>
        <v>275.8389985</v>
      </c>
      <c r="G24" s="10">
        <f t="shared" si="1"/>
        <v>119.76077216976012</v>
      </c>
      <c r="H24" s="44" t="s">
        <v>188</v>
      </c>
      <c r="I24" s="55" t="s">
        <v>189</v>
      </c>
    </row>
    <row r="25" spans="1:9" ht="38.25" x14ac:dyDescent="0.2">
      <c r="A25" s="21" t="s">
        <v>39</v>
      </c>
      <c r="B25" s="9" t="s">
        <v>98</v>
      </c>
      <c r="C25" s="10">
        <v>0</v>
      </c>
      <c r="D25" s="10">
        <v>0</v>
      </c>
      <c r="E25" s="10">
        <v>7783.92</v>
      </c>
      <c r="F25" s="10">
        <v>0</v>
      </c>
      <c r="G25" s="10">
        <v>0</v>
      </c>
      <c r="H25" s="10"/>
      <c r="I25" s="51"/>
    </row>
    <row r="26" spans="1:9" ht="38.25" x14ac:dyDescent="0.2">
      <c r="A26" s="21" t="s">
        <v>40</v>
      </c>
      <c r="B26" s="9" t="s">
        <v>99</v>
      </c>
      <c r="C26" s="10">
        <v>0</v>
      </c>
      <c r="D26" s="10">
        <v>0</v>
      </c>
      <c r="E26" s="10">
        <v>115000</v>
      </c>
      <c r="F26" s="10">
        <v>0</v>
      </c>
      <c r="G26" s="10">
        <v>0</v>
      </c>
      <c r="H26" s="10"/>
      <c r="I26" s="51"/>
    </row>
    <row r="27" spans="1:9" ht="42.75" customHeight="1" x14ac:dyDescent="0.2">
      <c r="A27" s="20" t="s">
        <v>41</v>
      </c>
      <c r="B27" s="13" t="s">
        <v>100</v>
      </c>
      <c r="C27" s="14">
        <f>C28+C34+C35</f>
        <v>11420000</v>
      </c>
      <c r="D27" s="14">
        <f t="shared" ref="D27:E27" si="2">D28+D34+D35</f>
        <v>17909932</v>
      </c>
      <c r="E27" s="14">
        <f t="shared" si="2"/>
        <v>19474977.460000001</v>
      </c>
      <c r="F27" s="14">
        <f t="shared" si="0"/>
        <v>170.53395323992996</v>
      </c>
      <c r="G27" s="14">
        <f t="shared" si="1"/>
        <v>108.73842212242906</v>
      </c>
      <c r="H27" s="14"/>
      <c r="I27" s="53"/>
    </row>
    <row r="28" spans="1:9" ht="76.5" x14ac:dyDescent="0.2">
      <c r="A28" s="21" t="s">
        <v>42</v>
      </c>
      <c r="B28" s="9" t="s">
        <v>101</v>
      </c>
      <c r="C28" s="10">
        <f>C29+C30+C31+C32+C33</f>
        <v>11420000</v>
      </c>
      <c r="D28" s="10">
        <f t="shared" ref="D28:E28" si="3">D29+D30+D31+D32+D33</f>
        <v>17867270</v>
      </c>
      <c r="E28" s="10">
        <f t="shared" si="3"/>
        <v>19287760</v>
      </c>
      <c r="F28" s="10">
        <f t="shared" si="0"/>
        <v>168.89457092819615</v>
      </c>
      <c r="G28" s="10">
        <f t="shared" si="1"/>
        <v>107.95023526257788</v>
      </c>
      <c r="H28" s="10"/>
      <c r="I28" s="51"/>
    </row>
    <row r="29" spans="1:9" ht="89.25" x14ac:dyDescent="0.2">
      <c r="A29" s="21" t="s">
        <v>43</v>
      </c>
      <c r="B29" s="9" t="s">
        <v>102</v>
      </c>
      <c r="C29" s="10">
        <v>7600000</v>
      </c>
      <c r="D29" s="10">
        <v>11701900</v>
      </c>
      <c r="E29" s="10">
        <v>12386057</v>
      </c>
      <c r="F29" s="10">
        <f t="shared" si="0"/>
        <v>162.97443421052631</v>
      </c>
      <c r="G29" s="10">
        <f t="shared" si="1"/>
        <v>105.84654628735504</v>
      </c>
      <c r="H29" s="45" t="s">
        <v>170</v>
      </c>
      <c r="I29" s="57" t="s">
        <v>170</v>
      </c>
    </row>
    <row r="30" spans="1:9" ht="89.25" x14ac:dyDescent="0.2">
      <c r="A30" s="21" t="s">
        <v>44</v>
      </c>
      <c r="B30" s="9" t="s">
        <v>103</v>
      </c>
      <c r="C30" s="15">
        <v>1800000</v>
      </c>
      <c r="D30" s="10">
        <v>1245370</v>
      </c>
      <c r="E30" s="10">
        <v>1415849.22</v>
      </c>
      <c r="F30" s="10">
        <f t="shared" si="0"/>
        <v>78.658289999999994</v>
      </c>
      <c r="G30" s="10">
        <f t="shared" si="1"/>
        <v>113.68904181086745</v>
      </c>
      <c r="H30" s="62" t="s">
        <v>185</v>
      </c>
      <c r="I30" s="57" t="s">
        <v>170</v>
      </c>
    </row>
    <row r="31" spans="1:9" ht="114.75" x14ac:dyDescent="0.2">
      <c r="A31" s="21" t="s">
        <v>45</v>
      </c>
      <c r="B31" s="9" t="s">
        <v>104</v>
      </c>
      <c r="C31" s="10">
        <v>120000</v>
      </c>
      <c r="D31" s="10">
        <v>120000</v>
      </c>
      <c r="E31" s="10">
        <v>160000</v>
      </c>
      <c r="F31" s="10">
        <f t="shared" si="0"/>
        <v>133.33333333333331</v>
      </c>
      <c r="G31" s="10">
        <f t="shared" si="1"/>
        <v>133.33333333333331</v>
      </c>
      <c r="H31" s="46" t="s">
        <v>171</v>
      </c>
      <c r="I31" s="46" t="s">
        <v>171</v>
      </c>
    </row>
    <row r="32" spans="1:9" ht="89.25" x14ac:dyDescent="0.2">
      <c r="A32" s="21" t="s">
        <v>46</v>
      </c>
      <c r="B32" s="9" t="s">
        <v>105</v>
      </c>
      <c r="C32" s="10">
        <v>1900000</v>
      </c>
      <c r="D32" s="10">
        <v>4800000</v>
      </c>
      <c r="E32" s="10">
        <v>5325852.49</v>
      </c>
      <c r="F32" s="10">
        <f t="shared" si="0"/>
        <v>280.30802578947373</v>
      </c>
      <c r="G32" s="10">
        <f t="shared" si="1"/>
        <v>110.95526020833333</v>
      </c>
      <c r="H32" s="45" t="s">
        <v>170</v>
      </c>
      <c r="I32" s="57" t="s">
        <v>170</v>
      </c>
    </row>
    <row r="33" spans="1:9" ht="191.25" x14ac:dyDescent="0.2">
      <c r="A33" s="21" t="s">
        <v>106</v>
      </c>
      <c r="B33" s="9" t="s">
        <v>107</v>
      </c>
      <c r="C33" s="10">
        <v>0</v>
      </c>
      <c r="D33" s="10">
        <v>0</v>
      </c>
      <c r="E33" s="10">
        <v>1.29</v>
      </c>
      <c r="F33" s="10">
        <v>0</v>
      </c>
      <c r="G33" s="10">
        <v>0</v>
      </c>
      <c r="H33" s="43" t="s">
        <v>186</v>
      </c>
      <c r="I33" s="43" t="s">
        <v>186</v>
      </c>
    </row>
    <row r="34" spans="1:9" ht="168" customHeight="1" x14ac:dyDescent="0.2">
      <c r="A34" s="21" t="s">
        <v>108</v>
      </c>
      <c r="B34" s="9" t="s">
        <v>109</v>
      </c>
      <c r="C34" s="10">
        <v>0</v>
      </c>
      <c r="D34" s="10">
        <v>6300</v>
      </c>
      <c r="E34" s="10">
        <v>6300</v>
      </c>
      <c r="F34" s="10">
        <v>0</v>
      </c>
      <c r="G34" s="10">
        <f t="shared" si="1"/>
        <v>100</v>
      </c>
      <c r="H34" s="44" t="s">
        <v>169</v>
      </c>
      <c r="I34" s="51"/>
    </row>
    <row r="35" spans="1:9" ht="81" customHeight="1" x14ac:dyDescent="0.2">
      <c r="A35" s="21" t="s">
        <v>47</v>
      </c>
      <c r="B35" s="9" t="s">
        <v>110</v>
      </c>
      <c r="C35" s="10">
        <f>C36</f>
        <v>0</v>
      </c>
      <c r="D35" s="10">
        <f t="shared" ref="D35:E35" si="4">D36</f>
        <v>36362</v>
      </c>
      <c r="E35" s="10">
        <f t="shared" si="4"/>
        <v>180917.46</v>
      </c>
      <c r="F35" s="10">
        <v>0</v>
      </c>
      <c r="G35" s="10">
        <f t="shared" si="1"/>
        <v>497.54540454320437</v>
      </c>
      <c r="H35" s="43" t="s">
        <v>178</v>
      </c>
      <c r="I35" s="43" t="s">
        <v>179</v>
      </c>
    </row>
    <row r="36" spans="1:9" ht="76.5" x14ac:dyDescent="0.2">
      <c r="A36" s="21" t="s">
        <v>48</v>
      </c>
      <c r="B36" s="9" t="s">
        <v>111</v>
      </c>
      <c r="C36" s="10">
        <v>0</v>
      </c>
      <c r="D36" s="10">
        <v>36362</v>
      </c>
      <c r="E36" s="10">
        <v>180917.46</v>
      </c>
      <c r="F36" s="10">
        <v>0</v>
      </c>
      <c r="G36" s="10">
        <f t="shared" si="1"/>
        <v>497.54540454320437</v>
      </c>
      <c r="H36" s="10"/>
      <c r="I36" s="51"/>
    </row>
    <row r="37" spans="1:9" ht="25.5" x14ac:dyDescent="0.2">
      <c r="A37" s="20" t="s">
        <v>13</v>
      </c>
      <c r="B37" s="13" t="s">
        <v>112</v>
      </c>
      <c r="C37" s="14">
        <f>C38</f>
        <v>150000</v>
      </c>
      <c r="D37" s="14">
        <f>D38</f>
        <v>780850</v>
      </c>
      <c r="E37" s="14">
        <f>E38</f>
        <v>780848.88</v>
      </c>
      <c r="F37" s="14">
        <f t="shared" ref="F37:F46" si="5">E37/C37*100</f>
        <v>520.56592000000001</v>
      </c>
      <c r="G37" s="14">
        <f t="shared" si="1"/>
        <v>99.999856566562087</v>
      </c>
      <c r="H37" s="14"/>
      <c r="I37" s="53"/>
    </row>
    <row r="38" spans="1:9" ht="76.5" x14ac:dyDescent="0.2">
      <c r="A38" s="21" t="s">
        <v>49</v>
      </c>
      <c r="B38" s="9" t="s">
        <v>113</v>
      </c>
      <c r="C38" s="10">
        <v>150000</v>
      </c>
      <c r="D38" s="10">
        <v>780850</v>
      </c>
      <c r="E38" s="10">
        <v>780848.88</v>
      </c>
      <c r="F38" s="10">
        <f t="shared" si="5"/>
        <v>520.56592000000001</v>
      </c>
      <c r="G38" s="10">
        <f t="shared" si="1"/>
        <v>99.999856566562087</v>
      </c>
      <c r="H38" s="60" t="s">
        <v>172</v>
      </c>
      <c r="I38" s="51"/>
    </row>
    <row r="39" spans="1:9" ht="25.5" x14ac:dyDescent="0.2">
      <c r="A39" s="20" t="s">
        <v>50</v>
      </c>
      <c r="B39" s="13" t="s">
        <v>114</v>
      </c>
      <c r="C39" s="14">
        <f>C40+C41</f>
        <v>4405355</v>
      </c>
      <c r="D39" s="14">
        <f>D40+D41</f>
        <v>4900000</v>
      </c>
      <c r="E39" s="14">
        <f>E40+E41</f>
        <v>5325989.0299999993</v>
      </c>
      <c r="F39" s="14">
        <f t="shared" si="5"/>
        <v>120.89806678462915</v>
      </c>
      <c r="G39" s="14">
        <f t="shared" si="1"/>
        <v>108.69365367346937</v>
      </c>
      <c r="H39" s="14"/>
      <c r="I39" s="53"/>
    </row>
    <row r="40" spans="1:9" x14ac:dyDescent="0.2">
      <c r="A40" s="21" t="s">
        <v>51</v>
      </c>
      <c r="B40" s="9" t="s">
        <v>115</v>
      </c>
      <c r="C40" s="10">
        <v>2000000</v>
      </c>
      <c r="D40" s="10">
        <v>2000000</v>
      </c>
      <c r="E40" s="10">
        <v>2059930</v>
      </c>
      <c r="F40" s="10">
        <f t="shared" si="5"/>
        <v>102.9965</v>
      </c>
      <c r="G40" s="10">
        <f t="shared" si="1"/>
        <v>102.9965</v>
      </c>
      <c r="H40" s="10"/>
      <c r="I40" s="51"/>
    </row>
    <row r="41" spans="1:9" ht="243" customHeight="1" x14ac:dyDescent="0.2">
      <c r="A41" s="21" t="s">
        <v>52</v>
      </c>
      <c r="B41" s="9" t="s">
        <v>116</v>
      </c>
      <c r="C41" s="10">
        <v>2405355</v>
      </c>
      <c r="D41" s="10">
        <v>2900000</v>
      </c>
      <c r="E41" s="10">
        <v>3266059.03</v>
      </c>
      <c r="F41" s="10">
        <f t="shared" si="5"/>
        <v>135.78282748284556</v>
      </c>
      <c r="G41" s="10">
        <f t="shared" si="1"/>
        <v>112.62272517241378</v>
      </c>
      <c r="H41" s="60" t="s">
        <v>175</v>
      </c>
      <c r="I41" s="61" t="s">
        <v>176</v>
      </c>
    </row>
    <row r="42" spans="1:9" ht="45" customHeight="1" x14ac:dyDescent="0.2">
      <c r="A42" s="20" t="s">
        <v>53</v>
      </c>
      <c r="B42" s="13" t="s">
        <v>117</v>
      </c>
      <c r="C42" s="14">
        <f t="shared" ref="C42:D42" si="6">C43+C44+C45</f>
        <v>0</v>
      </c>
      <c r="D42" s="14">
        <f t="shared" si="6"/>
        <v>3368184</v>
      </c>
      <c r="E42" s="14">
        <f>E43+E44+E45</f>
        <v>3594320.18</v>
      </c>
      <c r="F42" s="14">
        <v>0</v>
      </c>
      <c r="G42" s="14">
        <f t="shared" si="1"/>
        <v>106.71389033378225</v>
      </c>
      <c r="H42" s="47"/>
      <c r="I42" s="48"/>
    </row>
    <row r="43" spans="1:9" ht="76.5" x14ac:dyDescent="0.2">
      <c r="A43" s="21" t="s">
        <v>54</v>
      </c>
      <c r="B43" s="9" t="s">
        <v>118</v>
      </c>
      <c r="C43" s="10">
        <v>0</v>
      </c>
      <c r="D43" s="10">
        <v>140140</v>
      </c>
      <c r="E43" s="10">
        <v>140141</v>
      </c>
      <c r="F43" s="10">
        <v>0</v>
      </c>
      <c r="G43" s="10">
        <f t="shared" si="1"/>
        <v>100.00071357214215</v>
      </c>
      <c r="H43" s="54" t="s">
        <v>180</v>
      </c>
      <c r="I43" s="56"/>
    </row>
    <row r="44" spans="1:9" ht="80.25" customHeight="1" x14ac:dyDescent="0.2">
      <c r="A44" s="21" t="s">
        <v>55</v>
      </c>
      <c r="B44" s="9" t="s">
        <v>119</v>
      </c>
      <c r="C44" s="10">
        <v>0</v>
      </c>
      <c r="D44" s="10">
        <v>3228044</v>
      </c>
      <c r="E44" s="10">
        <v>2716441.02</v>
      </c>
      <c r="F44" s="10">
        <v>0</v>
      </c>
      <c r="G44" s="10">
        <f t="shared" si="1"/>
        <v>84.151300911635644</v>
      </c>
      <c r="H44" s="54" t="s">
        <v>181</v>
      </c>
      <c r="I44" s="54" t="s">
        <v>183</v>
      </c>
    </row>
    <row r="45" spans="1:9" ht="89.25" x14ac:dyDescent="0.2">
      <c r="A45" s="21" t="s">
        <v>56</v>
      </c>
      <c r="B45" s="9" t="s">
        <v>120</v>
      </c>
      <c r="C45" s="10">
        <v>0</v>
      </c>
      <c r="D45" s="10">
        <v>0</v>
      </c>
      <c r="E45" s="10">
        <v>737738.16</v>
      </c>
      <c r="F45" s="10">
        <v>0</v>
      </c>
      <c r="G45" s="10">
        <v>0</v>
      </c>
      <c r="H45" s="54" t="s">
        <v>182</v>
      </c>
      <c r="I45" s="54" t="s">
        <v>184</v>
      </c>
    </row>
    <row r="46" spans="1:9" ht="355.5" customHeight="1" x14ac:dyDescent="0.2">
      <c r="A46" s="20" t="s">
        <v>57</v>
      </c>
      <c r="B46" s="13" t="s">
        <v>121</v>
      </c>
      <c r="C46" s="14">
        <v>170000</v>
      </c>
      <c r="D46" s="14">
        <v>830000</v>
      </c>
      <c r="E46" s="14">
        <v>1512721.02</v>
      </c>
      <c r="F46" s="14">
        <f t="shared" si="5"/>
        <v>889.83589411764706</v>
      </c>
      <c r="G46" s="14">
        <f t="shared" si="1"/>
        <v>182.25554457831325</v>
      </c>
      <c r="H46" s="47" t="s">
        <v>173</v>
      </c>
      <c r="I46" s="48" t="s">
        <v>174</v>
      </c>
    </row>
    <row r="47" spans="1:9" x14ac:dyDescent="0.2">
      <c r="A47" s="20" t="s">
        <v>58</v>
      </c>
      <c r="B47" s="13" t="s">
        <v>122</v>
      </c>
      <c r="C47" s="14">
        <f>C48</f>
        <v>0</v>
      </c>
      <c r="D47" s="14">
        <f t="shared" ref="D47:E47" si="7">D48</f>
        <v>0</v>
      </c>
      <c r="E47" s="14">
        <f t="shared" si="7"/>
        <v>-77536.149999999994</v>
      </c>
      <c r="F47" s="14">
        <v>0</v>
      </c>
      <c r="G47" s="14">
        <v>0</v>
      </c>
      <c r="H47" s="14"/>
      <c r="I47" s="53"/>
    </row>
    <row r="48" spans="1:9" x14ac:dyDescent="0.2">
      <c r="A48" s="21" t="s">
        <v>59</v>
      </c>
      <c r="B48" s="9" t="s">
        <v>123</v>
      </c>
      <c r="C48" s="10">
        <v>0</v>
      </c>
      <c r="D48" s="10">
        <v>0</v>
      </c>
      <c r="E48" s="10">
        <v>-77536.149999999994</v>
      </c>
      <c r="F48" s="10">
        <v>0</v>
      </c>
      <c r="G48" s="10">
        <v>0</v>
      </c>
      <c r="H48" s="10"/>
      <c r="I48" s="51"/>
    </row>
    <row r="49" spans="1:9" x14ac:dyDescent="0.2">
      <c r="A49" s="20" t="s">
        <v>60</v>
      </c>
      <c r="B49" s="13" t="s">
        <v>124</v>
      </c>
      <c r="C49" s="14">
        <f>C50+C78</f>
        <v>660953813.66000009</v>
      </c>
      <c r="D49" s="14">
        <f>D50+D78</f>
        <v>680516238.82999992</v>
      </c>
      <c r="E49" s="14">
        <f>E50+E78</f>
        <v>678868158.89999998</v>
      </c>
      <c r="F49" s="14">
        <f t="shared" ref="F49:F76" si="8">E49/C49*100</f>
        <v>102.71037777069476</v>
      </c>
      <c r="G49" s="14">
        <f t="shared" ref="G49:G77" si="9">E49/D49*100</f>
        <v>99.75781916198892</v>
      </c>
      <c r="H49" s="14"/>
      <c r="I49" s="53"/>
    </row>
    <row r="50" spans="1:9" ht="38.25" x14ac:dyDescent="0.2">
      <c r="A50" s="21" t="s">
        <v>61</v>
      </c>
      <c r="B50" s="9" t="s">
        <v>125</v>
      </c>
      <c r="C50" s="10">
        <f>C51+C54+C63+C73</f>
        <v>660953813.66000009</v>
      </c>
      <c r="D50" s="10">
        <f>D51+D54+D63+D73</f>
        <v>680516238.82999992</v>
      </c>
      <c r="E50" s="10">
        <f>E51+E54+E63+E73</f>
        <v>678868258.89999998</v>
      </c>
      <c r="F50" s="10">
        <f t="shared" si="8"/>
        <v>102.71039290034496</v>
      </c>
      <c r="G50" s="10">
        <f t="shared" si="9"/>
        <v>99.757833856715422</v>
      </c>
      <c r="H50" s="10"/>
      <c r="I50" s="51"/>
    </row>
    <row r="51" spans="1:9" ht="25.5" x14ac:dyDescent="0.2">
      <c r="A51" s="20" t="s">
        <v>62</v>
      </c>
      <c r="B51" s="13" t="s">
        <v>126</v>
      </c>
      <c r="C51" s="14">
        <f>C52+C53</f>
        <v>0</v>
      </c>
      <c r="D51" s="14">
        <f t="shared" ref="D51:E51" si="10">D52+D53</f>
        <v>34963660.939999998</v>
      </c>
      <c r="E51" s="14">
        <f t="shared" si="10"/>
        <v>49480377.630000003</v>
      </c>
      <c r="F51" s="14">
        <v>0</v>
      </c>
      <c r="G51" s="14">
        <f t="shared" si="9"/>
        <v>141.51944132770214</v>
      </c>
      <c r="H51" s="14"/>
      <c r="I51" s="53"/>
    </row>
    <row r="52" spans="1:9" ht="25.5" x14ac:dyDescent="0.2">
      <c r="A52" s="21" t="s">
        <v>63</v>
      </c>
      <c r="B52" s="9" t="s">
        <v>127</v>
      </c>
      <c r="C52" s="10">
        <v>0</v>
      </c>
      <c r="D52" s="10">
        <v>33199660.940000001</v>
      </c>
      <c r="E52" s="10">
        <v>47716377.630000003</v>
      </c>
      <c r="F52" s="10">
        <v>0</v>
      </c>
      <c r="G52" s="10">
        <f t="shared" si="9"/>
        <v>143.72549682430582</v>
      </c>
      <c r="H52" s="10"/>
      <c r="I52" s="51"/>
    </row>
    <row r="53" spans="1:9" x14ac:dyDescent="0.2">
      <c r="A53" s="21" t="s">
        <v>64</v>
      </c>
      <c r="B53" s="9" t="s">
        <v>128</v>
      </c>
      <c r="C53" s="10">
        <v>0</v>
      </c>
      <c r="D53" s="10">
        <v>1764000</v>
      </c>
      <c r="E53" s="10">
        <v>1764000</v>
      </c>
      <c r="F53" s="10">
        <v>0</v>
      </c>
      <c r="G53" s="10">
        <v>0</v>
      </c>
      <c r="H53" s="10"/>
      <c r="I53" s="51"/>
    </row>
    <row r="54" spans="1:9" ht="25.5" x14ac:dyDescent="0.2">
      <c r="A54" s="20" t="s">
        <v>65</v>
      </c>
      <c r="B54" s="13" t="s">
        <v>129</v>
      </c>
      <c r="C54" s="14">
        <f>C55+C56+C57+C58+C59+C60+C61+C62</f>
        <v>300349374.99000001</v>
      </c>
      <c r="D54" s="14">
        <f t="shared" ref="D54:E54" si="11">D55+D56+D57+D58+D59+D60+D61+D62</f>
        <v>285462836.02999997</v>
      </c>
      <c r="E54" s="14">
        <f t="shared" si="11"/>
        <v>280368087.16999996</v>
      </c>
      <c r="F54" s="14">
        <f t="shared" si="8"/>
        <v>93.347318328641322</v>
      </c>
      <c r="G54" s="14">
        <f t="shared" si="9"/>
        <v>98.215267202255149</v>
      </c>
      <c r="H54" s="14"/>
      <c r="I54" s="53"/>
    </row>
    <row r="55" spans="1:9" ht="102" x14ac:dyDescent="0.2">
      <c r="A55" s="22" t="s">
        <v>130</v>
      </c>
      <c r="B55" s="9" t="s">
        <v>131</v>
      </c>
      <c r="C55" s="10">
        <v>0</v>
      </c>
      <c r="D55" s="10">
        <v>207405300</v>
      </c>
      <c r="E55" s="10">
        <v>207072900.22999999</v>
      </c>
      <c r="F55" s="10">
        <v>0</v>
      </c>
      <c r="G55" s="10">
        <f t="shared" si="9"/>
        <v>99.83973419676353</v>
      </c>
      <c r="H55" s="10"/>
      <c r="I55" s="51"/>
    </row>
    <row r="56" spans="1:9" ht="63.75" x14ac:dyDescent="0.2">
      <c r="A56" s="22" t="s">
        <v>132</v>
      </c>
      <c r="B56" s="9" t="s">
        <v>133</v>
      </c>
      <c r="C56" s="10">
        <v>204244.37</v>
      </c>
      <c r="D56" s="10">
        <v>174033.53</v>
      </c>
      <c r="E56" s="10">
        <v>174033.53</v>
      </c>
      <c r="F56" s="10">
        <f t="shared" si="8"/>
        <v>85.208483347668277</v>
      </c>
      <c r="G56" s="10">
        <f t="shared" si="9"/>
        <v>100</v>
      </c>
      <c r="H56" s="10"/>
      <c r="I56" s="51"/>
    </row>
    <row r="57" spans="1:9" ht="51" x14ac:dyDescent="0.2">
      <c r="A57" s="21" t="s">
        <v>134</v>
      </c>
      <c r="B57" s="9" t="s">
        <v>135</v>
      </c>
      <c r="C57" s="10">
        <v>504316.57</v>
      </c>
      <c r="D57" s="10">
        <v>661340.38</v>
      </c>
      <c r="E57" s="10">
        <v>661340.38</v>
      </c>
      <c r="F57" s="10">
        <f t="shared" si="8"/>
        <v>131.13596089059695</v>
      </c>
      <c r="G57" s="10">
        <f t="shared" si="9"/>
        <v>100</v>
      </c>
      <c r="H57" s="10"/>
      <c r="I57" s="51"/>
    </row>
    <row r="58" spans="1:9" ht="25.5" x14ac:dyDescent="0.2">
      <c r="A58" s="21" t="s">
        <v>136</v>
      </c>
      <c r="B58" s="9" t="s">
        <v>137</v>
      </c>
      <c r="C58" s="10">
        <v>25000000</v>
      </c>
      <c r="D58" s="10">
        <v>0</v>
      </c>
      <c r="E58" s="10">
        <v>0</v>
      </c>
      <c r="F58" s="10">
        <f t="shared" si="8"/>
        <v>0</v>
      </c>
      <c r="G58" s="10">
        <v>0</v>
      </c>
      <c r="H58" s="10"/>
      <c r="I58" s="51"/>
    </row>
    <row r="59" spans="1:9" ht="25.5" x14ac:dyDescent="0.2">
      <c r="A59" s="21" t="s">
        <v>66</v>
      </c>
      <c r="B59" s="9" t="s">
        <v>138</v>
      </c>
      <c r="C59" s="10">
        <v>25785000</v>
      </c>
      <c r="D59" s="10">
        <v>23897300.48</v>
      </c>
      <c r="E59" s="10">
        <v>20214968.280000001</v>
      </c>
      <c r="F59" s="10">
        <f t="shared" si="8"/>
        <v>78.398170564281571</v>
      </c>
      <c r="G59" s="10">
        <f t="shared" si="9"/>
        <v>84.591011846372368</v>
      </c>
      <c r="H59" s="10"/>
      <c r="I59" s="51"/>
    </row>
    <row r="60" spans="1:9" ht="38.25" x14ac:dyDescent="0.2">
      <c r="A60" s="21" t="s">
        <v>139</v>
      </c>
      <c r="B60" s="9" t="s">
        <v>140</v>
      </c>
      <c r="C60" s="10">
        <v>6434267.8099999996</v>
      </c>
      <c r="D60" s="10">
        <v>0</v>
      </c>
      <c r="E60" s="10">
        <v>0</v>
      </c>
      <c r="F60" s="10">
        <f t="shared" si="8"/>
        <v>0</v>
      </c>
      <c r="G60" s="10">
        <v>0</v>
      </c>
      <c r="H60" s="10"/>
      <c r="I60" s="51"/>
    </row>
    <row r="61" spans="1:9" ht="31.5" customHeight="1" x14ac:dyDescent="0.2">
      <c r="A61" s="21" t="s">
        <v>67</v>
      </c>
      <c r="B61" s="9" t="s">
        <v>141</v>
      </c>
      <c r="C61" s="10">
        <v>1302478.57</v>
      </c>
      <c r="D61" s="10">
        <v>1302478.57</v>
      </c>
      <c r="E61" s="10">
        <v>295000</v>
      </c>
      <c r="F61" s="10">
        <f t="shared" si="8"/>
        <v>22.649125044721462</v>
      </c>
      <c r="G61" s="10">
        <f t="shared" si="9"/>
        <v>22.649125044721462</v>
      </c>
      <c r="H61" s="10"/>
      <c r="I61" s="51"/>
    </row>
    <row r="62" spans="1:9" ht="21" customHeight="1" x14ac:dyDescent="0.2">
      <c r="A62" s="21" t="s">
        <v>68</v>
      </c>
      <c r="B62" s="9" t="s">
        <v>142</v>
      </c>
      <c r="C62" s="10">
        <v>241119067.66999999</v>
      </c>
      <c r="D62" s="10">
        <v>52022383.07</v>
      </c>
      <c r="E62" s="10">
        <v>51949844.75</v>
      </c>
      <c r="F62" s="10">
        <f t="shared" si="8"/>
        <v>21.545307574388733</v>
      </c>
      <c r="G62" s="10">
        <f t="shared" si="9"/>
        <v>99.860563250433202</v>
      </c>
      <c r="H62" s="10"/>
      <c r="I62" s="51"/>
    </row>
    <row r="63" spans="1:9" ht="18" customHeight="1" x14ac:dyDescent="0.2">
      <c r="A63" s="20" t="s">
        <v>69</v>
      </c>
      <c r="B63" s="13" t="s">
        <v>143</v>
      </c>
      <c r="C63" s="14">
        <f>C64+C65+C66+C67+C68+C69+C70+C71+C72</f>
        <v>339815301.47000003</v>
      </c>
      <c r="D63" s="14">
        <f t="shared" ref="D63:E63" si="12">D64+D65+D66+D67+D68+D69+D70+D71+D72</f>
        <v>325527141.45999998</v>
      </c>
      <c r="E63" s="14">
        <f t="shared" si="12"/>
        <v>317338327.43000001</v>
      </c>
      <c r="F63" s="14">
        <f t="shared" si="8"/>
        <v>93.385532098534895</v>
      </c>
      <c r="G63" s="14">
        <f t="shared" si="9"/>
        <v>97.48444507782888</v>
      </c>
      <c r="H63" s="14"/>
      <c r="I63" s="53"/>
    </row>
    <row r="64" spans="1:9" ht="38.25" x14ac:dyDescent="0.2">
      <c r="A64" s="23" t="s">
        <v>14</v>
      </c>
      <c r="B64" s="11" t="s">
        <v>144</v>
      </c>
      <c r="C64" s="15">
        <v>302629994.47000003</v>
      </c>
      <c r="D64" s="15">
        <v>295735090.45999998</v>
      </c>
      <c r="E64" s="15">
        <v>290588426.43000001</v>
      </c>
      <c r="F64" s="10">
        <f t="shared" si="8"/>
        <v>96.021026249863766</v>
      </c>
      <c r="G64" s="10">
        <f t="shared" si="9"/>
        <v>98.259704649186332</v>
      </c>
      <c r="H64" s="15"/>
      <c r="I64" s="56"/>
    </row>
    <row r="65" spans="1:9" ht="76.5" x14ac:dyDescent="0.2">
      <c r="A65" s="23" t="s">
        <v>15</v>
      </c>
      <c r="B65" s="11" t="s">
        <v>145</v>
      </c>
      <c r="C65" s="15">
        <v>3418647</v>
      </c>
      <c r="D65" s="15">
        <v>2544680</v>
      </c>
      <c r="E65" s="15">
        <v>2544680</v>
      </c>
      <c r="F65" s="10">
        <f t="shared" si="8"/>
        <v>74.435295600861977</v>
      </c>
      <c r="G65" s="10">
        <f t="shared" si="9"/>
        <v>100</v>
      </c>
      <c r="H65" s="15"/>
      <c r="I65" s="56"/>
    </row>
    <row r="66" spans="1:9" ht="51" x14ac:dyDescent="0.2">
      <c r="A66" s="23" t="s">
        <v>16</v>
      </c>
      <c r="B66" s="11" t="s">
        <v>146</v>
      </c>
      <c r="C66" s="15">
        <v>13621230</v>
      </c>
      <c r="D66" s="15">
        <v>4987188</v>
      </c>
      <c r="E66" s="15">
        <v>4987188</v>
      </c>
      <c r="F66" s="10">
        <f t="shared" si="8"/>
        <v>36.613345490825715</v>
      </c>
      <c r="G66" s="10">
        <f t="shared" si="9"/>
        <v>100</v>
      </c>
      <c r="H66" s="15"/>
      <c r="I66" s="56"/>
    </row>
    <row r="67" spans="1:9" ht="51" x14ac:dyDescent="0.2">
      <c r="A67" s="23" t="s">
        <v>70</v>
      </c>
      <c r="B67" s="11" t="s">
        <v>147</v>
      </c>
      <c r="C67" s="15">
        <v>451128</v>
      </c>
      <c r="D67" s="15">
        <v>598758</v>
      </c>
      <c r="E67" s="15">
        <v>598758</v>
      </c>
      <c r="F67" s="10">
        <f t="shared" si="8"/>
        <v>132.72463691014525</v>
      </c>
      <c r="G67" s="10">
        <f t="shared" si="9"/>
        <v>100</v>
      </c>
      <c r="H67" s="15"/>
      <c r="I67" s="56"/>
    </row>
    <row r="68" spans="1:9" ht="51" x14ac:dyDescent="0.2">
      <c r="A68" s="23" t="s">
        <v>17</v>
      </c>
      <c r="B68" s="11" t="s">
        <v>148</v>
      </c>
      <c r="C68" s="15">
        <v>4997</v>
      </c>
      <c r="D68" s="15">
        <v>18260</v>
      </c>
      <c r="E68" s="15">
        <v>18260</v>
      </c>
      <c r="F68" s="10">
        <f t="shared" si="8"/>
        <v>365.41925155093054</v>
      </c>
      <c r="G68" s="10">
        <f t="shared" si="9"/>
        <v>100</v>
      </c>
      <c r="H68" s="15"/>
      <c r="I68" s="56"/>
    </row>
    <row r="69" spans="1:9" ht="63.75" x14ac:dyDescent="0.2">
      <c r="A69" s="23" t="s">
        <v>18</v>
      </c>
      <c r="B69" s="11" t="s">
        <v>149</v>
      </c>
      <c r="C69" s="15">
        <v>14796800</v>
      </c>
      <c r="D69" s="15">
        <v>16559700</v>
      </c>
      <c r="E69" s="15">
        <v>13517550</v>
      </c>
      <c r="F69" s="15">
        <f t="shared" si="8"/>
        <v>91.354549632352942</v>
      </c>
      <c r="G69" s="15">
        <f t="shared" si="9"/>
        <v>81.629196181090236</v>
      </c>
      <c r="H69" s="15"/>
      <c r="I69" s="56"/>
    </row>
    <row r="70" spans="1:9" ht="38.25" x14ac:dyDescent="0.2">
      <c r="A70" s="23" t="s">
        <v>19</v>
      </c>
      <c r="B70" s="11" t="s">
        <v>150</v>
      </c>
      <c r="C70" s="15">
        <v>1532764</v>
      </c>
      <c r="D70" s="15">
        <v>1447646</v>
      </c>
      <c r="E70" s="15">
        <v>1447646</v>
      </c>
      <c r="F70" s="15">
        <f t="shared" si="8"/>
        <v>94.446764146339561</v>
      </c>
      <c r="G70" s="15">
        <f t="shared" si="9"/>
        <v>100</v>
      </c>
      <c r="H70" s="15"/>
      <c r="I70" s="56"/>
    </row>
    <row r="71" spans="1:9" ht="25.5" x14ac:dyDescent="0.2">
      <c r="A71" s="23" t="s">
        <v>20</v>
      </c>
      <c r="B71" s="11" t="s">
        <v>151</v>
      </c>
      <c r="C71" s="15">
        <v>2914514</v>
      </c>
      <c r="D71" s="15">
        <v>2914514</v>
      </c>
      <c r="E71" s="15">
        <v>2914514</v>
      </c>
      <c r="F71" s="15">
        <f t="shared" si="8"/>
        <v>100</v>
      </c>
      <c r="G71" s="15">
        <f t="shared" si="9"/>
        <v>100</v>
      </c>
      <c r="H71" s="15"/>
      <c r="I71" s="56"/>
    </row>
    <row r="72" spans="1:9" ht="18" customHeight="1" x14ac:dyDescent="0.2">
      <c r="A72" s="23" t="s">
        <v>21</v>
      </c>
      <c r="B72" s="11" t="s">
        <v>152</v>
      </c>
      <c r="C72" s="15">
        <v>445227</v>
      </c>
      <c r="D72" s="15">
        <v>721305</v>
      </c>
      <c r="E72" s="15">
        <v>721305</v>
      </c>
      <c r="F72" s="15">
        <f t="shared" si="8"/>
        <v>162.00836876469756</v>
      </c>
      <c r="G72" s="15">
        <f t="shared" si="9"/>
        <v>100</v>
      </c>
      <c r="H72" s="15"/>
      <c r="I72" s="56"/>
    </row>
    <row r="73" spans="1:9" x14ac:dyDescent="0.2">
      <c r="A73" s="20" t="s">
        <v>71</v>
      </c>
      <c r="B73" s="25" t="s">
        <v>153</v>
      </c>
      <c r="C73" s="14">
        <f>C76+C75+C74+C77</f>
        <v>20789137.199999999</v>
      </c>
      <c r="D73" s="14">
        <f>D76+D75+D74+D77</f>
        <v>34562600.399999999</v>
      </c>
      <c r="E73" s="14">
        <f>E76+E75+E74+E77</f>
        <v>31681466.669999998</v>
      </c>
      <c r="F73" s="14">
        <f t="shared" si="8"/>
        <v>152.39433154541882</v>
      </c>
      <c r="G73" s="14">
        <f t="shared" si="9"/>
        <v>91.664013423017792</v>
      </c>
      <c r="H73" s="14"/>
      <c r="I73" s="53"/>
    </row>
    <row r="74" spans="1:9" ht="124.5" customHeight="1" x14ac:dyDescent="0.2">
      <c r="A74" s="21" t="s">
        <v>154</v>
      </c>
      <c r="B74" s="24" t="s">
        <v>155</v>
      </c>
      <c r="C74" s="10">
        <v>0</v>
      </c>
      <c r="D74" s="10">
        <v>234360</v>
      </c>
      <c r="E74" s="10">
        <v>234360</v>
      </c>
      <c r="F74" s="10">
        <v>0</v>
      </c>
      <c r="G74" s="10">
        <f>E74/D74*100</f>
        <v>100</v>
      </c>
      <c r="H74" s="10"/>
      <c r="I74" s="51"/>
    </row>
    <row r="75" spans="1:9" s="7" customFormat="1" ht="63.75" x14ac:dyDescent="0.2">
      <c r="A75" s="22" t="s">
        <v>76</v>
      </c>
      <c r="B75" s="26" t="s">
        <v>156</v>
      </c>
      <c r="C75" s="15">
        <v>1484137.2</v>
      </c>
      <c r="D75" s="15">
        <v>1963460.4</v>
      </c>
      <c r="E75" s="15">
        <v>1963460.4</v>
      </c>
      <c r="F75" s="10">
        <f>E75/C75*100</f>
        <v>132.29642111254941</v>
      </c>
      <c r="G75" s="10">
        <f>E75/D75*100</f>
        <v>100</v>
      </c>
      <c r="H75" s="15"/>
      <c r="I75" s="56"/>
    </row>
    <row r="76" spans="1:9" s="7" customFormat="1" ht="63.75" x14ac:dyDescent="0.2">
      <c r="A76" s="22" t="s">
        <v>72</v>
      </c>
      <c r="B76" s="26" t="s">
        <v>157</v>
      </c>
      <c r="C76" s="15">
        <v>19305000</v>
      </c>
      <c r="D76" s="15">
        <v>26364780</v>
      </c>
      <c r="E76" s="15">
        <v>23533380</v>
      </c>
      <c r="F76" s="10">
        <f t="shared" si="8"/>
        <v>121.90303030303031</v>
      </c>
      <c r="G76" s="10">
        <f t="shared" si="9"/>
        <v>89.260672761160905</v>
      </c>
      <c r="H76" s="15"/>
      <c r="I76" s="56"/>
    </row>
    <row r="77" spans="1:9" ht="25.5" x14ac:dyDescent="0.2">
      <c r="A77" s="21" t="s">
        <v>77</v>
      </c>
      <c r="B77" s="24" t="s">
        <v>158</v>
      </c>
      <c r="C77" s="10">
        <v>0</v>
      </c>
      <c r="D77" s="10">
        <v>6000000</v>
      </c>
      <c r="E77" s="10">
        <v>5950266.2699999996</v>
      </c>
      <c r="F77" s="10">
        <v>0</v>
      </c>
      <c r="G77" s="10">
        <f t="shared" si="9"/>
        <v>99.171104499999998</v>
      </c>
      <c r="H77" s="10"/>
      <c r="I77" s="51"/>
    </row>
    <row r="78" spans="1:9" ht="39" customHeight="1" x14ac:dyDescent="0.2">
      <c r="A78" s="27" t="s">
        <v>73</v>
      </c>
      <c r="B78" s="24" t="s">
        <v>159</v>
      </c>
      <c r="C78" s="10">
        <f t="shared" ref="C78:E79" si="13">C79</f>
        <v>0</v>
      </c>
      <c r="D78" s="10">
        <f t="shared" si="13"/>
        <v>0</v>
      </c>
      <c r="E78" s="10">
        <f t="shared" si="13"/>
        <v>-100</v>
      </c>
      <c r="F78" s="10">
        <v>0</v>
      </c>
      <c r="G78" s="10">
        <v>0</v>
      </c>
      <c r="H78" s="10"/>
      <c r="I78" s="51"/>
    </row>
    <row r="79" spans="1:9" ht="33" customHeight="1" x14ac:dyDescent="0.2">
      <c r="A79" s="27" t="s">
        <v>74</v>
      </c>
      <c r="B79" s="28" t="s">
        <v>160</v>
      </c>
      <c r="C79" s="29">
        <f t="shared" si="13"/>
        <v>0</v>
      </c>
      <c r="D79" s="29">
        <f t="shared" si="13"/>
        <v>0</v>
      </c>
      <c r="E79" s="29">
        <v>-100</v>
      </c>
      <c r="F79" s="10">
        <v>0</v>
      </c>
      <c r="G79" s="10">
        <v>0</v>
      </c>
      <c r="H79" s="30"/>
      <c r="I79" s="58"/>
    </row>
    <row r="80" spans="1:9" ht="41.25" customHeight="1" x14ac:dyDescent="0.2">
      <c r="A80" s="27" t="s">
        <v>75</v>
      </c>
      <c r="B80" s="31" t="s">
        <v>161</v>
      </c>
      <c r="C80" s="32">
        <v>0</v>
      </c>
      <c r="D80" s="32">
        <v>0</v>
      </c>
      <c r="E80" s="32">
        <v>-100</v>
      </c>
      <c r="F80" s="10">
        <v>0</v>
      </c>
      <c r="G80" s="10">
        <v>0</v>
      </c>
      <c r="H80" s="33"/>
      <c r="I80" s="59"/>
    </row>
  </sheetData>
  <mergeCells count="10">
    <mergeCell ref="F4:F5"/>
    <mergeCell ref="G4:G5"/>
    <mergeCell ref="H4:H5"/>
    <mergeCell ref="A1:I1"/>
    <mergeCell ref="I4:I5"/>
    <mergeCell ref="A4:A5"/>
    <mergeCell ref="B4:B5"/>
    <mergeCell ref="C4:C5"/>
    <mergeCell ref="D4:D5"/>
    <mergeCell ref="E4:E5"/>
  </mergeCells>
  <pageMargins left="0.70866141732283472" right="0.51181102362204722" top="0.74803149606299213" bottom="0.74803149606299213" header="0.31496062992125984" footer="0.31496062992125984"/>
  <pageSetup paperSize="9" scale="7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8FF6F5-D2AB-4EE7-BDE9-B64B8A853F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104</cp:lastModifiedBy>
  <cp:lastPrinted>2025-04-07T02:08:14Z</cp:lastPrinted>
  <dcterms:created xsi:type="dcterms:W3CDTF">2023-01-25T23:14:19Z</dcterms:created>
  <dcterms:modified xsi:type="dcterms:W3CDTF">2025-04-22T06:02:26Z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950_Орг=20024_Ф=0503317M_Период=M_12.2022..(3).xlsx</vt:lpwstr>
  </property>
  <property fmtid="{D5CDD505-2E9C-101B-9397-08002B2CF9AE}" pid="3" name="Название отчета">
    <vt:lpwstr>950_Орг=20024_Ф=0503317M_Период=M_12.2022..(3).xlsx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